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H79" i="1"/>
  <c r="H80"/>
  <c r="G88"/>
  <c r="H77"/>
  <c r="H67"/>
  <c r="H21"/>
  <c r="F75"/>
  <c r="D88" l="1"/>
  <c r="H30"/>
  <c r="H83"/>
  <c r="H31"/>
  <c r="H78"/>
  <c r="H76"/>
  <c r="H74"/>
  <c r="H72"/>
  <c r="H71"/>
  <c r="H69"/>
  <c r="H68"/>
  <c r="H66"/>
  <c r="H64"/>
  <c r="H63"/>
  <c r="H62"/>
  <c r="H61"/>
  <c r="H60"/>
  <c r="H58"/>
  <c r="H57"/>
  <c r="H56"/>
  <c r="H55"/>
  <c r="H53"/>
  <c r="H51"/>
  <c r="H50"/>
  <c r="H48"/>
  <c r="H45"/>
  <c r="H44"/>
  <c r="H43"/>
  <c r="H42"/>
  <c r="H41"/>
  <c r="H39"/>
  <c r="H38"/>
  <c r="H36"/>
  <c r="H34"/>
  <c r="H33"/>
  <c r="H29"/>
  <c r="H28"/>
  <c r="H27"/>
  <c r="H25"/>
  <c r="H24"/>
  <c r="H22"/>
  <c r="H20"/>
  <c r="H19"/>
  <c r="H18"/>
  <c r="H16"/>
  <c r="H14"/>
  <c r="H12"/>
  <c r="H11"/>
  <c r="H10"/>
  <c r="H9"/>
  <c r="H8"/>
  <c r="H94"/>
  <c r="H92"/>
  <c r="H91"/>
  <c r="H86"/>
  <c r="H85"/>
  <c r="H82"/>
  <c r="F81"/>
  <c r="F70"/>
  <c r="F59"/>
  <c r="F32"/>
  <c r="F23"/>
  <c r="F7"/>
  <c r="G81"/>
  <c r="F88"/>
  <c r="E88"/>
  <c r="G75"/>
  <c r="E75"/>
  <c r="G73"/>
  <c r="F73"/>
  <c r="G70"/>
  <c r="G65"/>
  <c r="F65"/>
  <c r="G59"/>
  <c r="G52"/>
  <c r="F52"/>
  <c r="G49"/>
  <c r="F49"/>
  <c r="G37"/>
  <c r="F37"/>
  <c r="G40"/>
  <c r="F40"/>
  <c r="G32"/>
  <c r="G23"/>
  <c r="E23"/>
  <c r="G17"/>
  <c r="F17"/>
  <c r="G15"/>
  <c r="F15"/>
  <c r="G7"/>
  <c r="F84"/>
  <c r="F80" l="1"/>
  <c r="G6"/>
  <c r="F6"/>
  <c r="D81"/>
  <c r="C88"/>
  <c r="D84"/>
  <c r="C84"/>
  <c r="C81"/>
  <c r="G84"/>
  <c r="E84"/>
  <c r="E81"/>
  <c r="E73"/>
  <c r="E70"/>
  <c r="E65"/>
  <c r="E59"/>
  <c r="E52"/>
  <c r="E49"/>
  <c r="E40"/>
  <c r="E37"/>
  <c r="E32"/>
  <c r="E17"/>
  <c r="E15"/>
  <c r="E7"/>
  <c r="C7"/>
  <c r="C75"/>
  <c r="C73"/>
  <c r="C70"/>
  <c r="C65"/>
  <c r="C59"/>
  <c r="C52"/>
  <c r="C49"/>
  <c r="C40"/>
  <c r="C37"/>
  <c r="C32"/>
  <c r="C23"/>
  <c r="C17"/>
  <c r="C15"/>
  <c r="D75"/>
  <c r="H75" s="1"/>
  <c r="D73"/>
  <c r="H73" s="1"/>
  <c r="D70"/>
  <c r="H70" s="1"/>
  <c r="D65"/>
  <c r="H65" s="1"/>
  <c r="D59"/>
  <c r="H59" s="1"/>
  <c r="D52"/>
  <c r="H52" s="1"/>
  <c r="D49"/>
  <c r="H49" s="1"/>
  <c r="D40"/>
  <c r="H40" s="1"/>
  <c r="D37"/>
  <c r="H37" s="1"/>
  <c r="D32"/>
  <c r="H32" s="1"/>
  <c r="D23"/>
  <c r="H23" s="1"/>
  <c r="D17"/>
  <c r="H17" s="1"/>
  <c r="D15"/>
  <c r="H15" s="1"/>
  <c r="D7"/>
  <c r="H7" s="1"/>
  <c r="C80" l="1"/>
  <c r="H84"/>
  <c r="H81"/>
  <c r="D80"/>
  <c r="H88"/>
  <c r="E80"/>
  <c r="G80"/>
  <c r="E6"/>
  <c r="C6"/>
  <c r="D6"/>
  <c r="H6" s="1"/>
</calcChain>
</file>

<file path=xl/sharedStrings.xml><?xml version="1.0" encoding="utf-8"?>
<sst xmlns="http://schemas.openxmlformats.org/spreadsheetml/2006/main" count="154" uniqueCount="154">
  <si>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</si>
  <si>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</si>
  <si>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</si>
  <si>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</si>
  <si>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</si>
  <si>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</si>
  <si>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</si>
  <si>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</si>
  <si>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</si>
  <si>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</si>
  <si>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</si>
  <si>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</si>
  <si>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</si>
  <si>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</si>
  <si>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Миграционная политика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</si>
  <si>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</si>
  <si>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</si>
  <si>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</si>
  <si>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</si>
  <si>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</si>
  <si>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</si>
  <si>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</si>
  <si>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</si>
  <si>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</si>
  <si>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</si>
  <si>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</si>
  <si>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</si>
  <si>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</si>
  <si>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</si>
  <si>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</si>
  <si>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</si>
  <si>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</si>
  <si>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</si>
  <si>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</si>
  <si>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</si>
  <si>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</si>
  <si>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</si>
  <si>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</si>
  <si>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</si>
  <si>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</si>
  <si>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</si>
  <si>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</si>
  <si>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</si>
  <si>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Скорая медицинская помощь</t>
  </si>
  <si>
    <t>Санаторно-оздоровительная помощь</t>
  </si>
  <si>
    <t>Заготовка, переработка, хранение и обеспечение безопасности донорской крови и её компонентов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</si>
  <si>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</si>
  <si>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</si>
  <si>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</si>
  <si>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</si>
  <si>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</si>
  <si>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</si>
  <si>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</si>
  <si>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</si>
  <si>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</si>
  <si>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</si>
  <si>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</si>
  <si>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</si>
  <si>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</si>
  <si>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</si>
  <si>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</si>
  <si>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</si>
  <si>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</si>
  <si>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</si>
  <si>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</si>
  <si>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</si>
  <si>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</si>
  <si>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Наименование показателя</t>
  </si>
  <si>
    <t>0100</t>
  </si>
  <si>
    <t>0103</t>
  </si>
  <si>
    <t>0104</t>
  </si>
  <si>
    <t>0105</t>
  </si>
  <si>
    <t>0106</t>
  </si>
  <si>
    <t>0107</t>
  </si>
  <si>
    <t>0111</t>
  </si>
  <si>
    <t>0113</t>
  </si>
  <si>
    <t>0200</t>
  </si>
  <si>
    <t>0203</t>
  </si>
  <si>
    <t>0300</t>
  </si>
  <si>
    <t>0304</t>
  </si>
  <si>
    <t>0309</t>
  </si>
  <si>
    <t>0310</t>
  </si>
  <si>
    <t>0311</t>
  </si>
  <si>
    <t>0314</t>
  </si>
  <si>
    <t>0400</t>
  </si>
  <si>
    <t>0401</t>
  </si>
  <si>
    <t>0405</t>
  </si>
  <si>
    <t>0406</t>
  </si>
  <si>
    <t>0407</t>
  </si>
  <si>
    <t>0408</t>
  </si>
  <si>
    <t>0409</t>
  </si>
  <si>
    <t>0412</t>
  </si>
  <si>
    <t>0500</t>
  </si>
  <si>
    <t>0501</t>
  </si>
  <si>
    <t>0502</t>
  </si>
  <si>
    <t>0503</t>
  </si>
  <si>
    <t>0505</t>
  </si>
  <si>
    <t>0600</t>
  </si>
  <si>
    <t>0603</t>
  </si>
  <si>
    <t>0605</t>
  </si>
  <si>
    <t>0700</t>
  </si>
  <si>
    <t>0701</t>
  </si>
  <si>
    <t>0702</t>
  </si>
  <si>
    <t>0703</t>
  </si>
  <si>
    <t>0704</t>
  </si>
  <si>
    <t>0705</t>
  </si>
  <si>
    <t>0707</t>
  </si>
  <si>
    <t>0709</t>
  </si>
  <si>
    <t>0800</t>
  </si>
  <si>
    <t>0801</t>
  </si>
  <si>
    <t>0804</t>
  </si>
  <si>
    <t>0900</t>
  </si>
  <si>
    <t>0901</t>
  </si>
  <si>
    <t>0904</t>
  </si>
  <si>
    <t>0905</t>
  </si>
  <si>
    <t>0906</t>
  </si>
  <si>
    <t>0909</t>
  </si>
  <si>
    <t>Сведения</t>
  </si>
  <si>
    <t>тыс.рублей</t>
  </si>
  <si>
    <t>0902</t>
  </si>
  <si>
    <t>Амбулаторная помощь</t>
  </si>
  <si>
    <t>РзПр</t>
  </si>
  <si>
    <t>темп роста</t>
  </si>
  <si>
    <t>Результат исполнения бюджета (дефицит / профицит)</t>
  </si>
  <si>
    <t>Источники финансирования дефицита бюджета - всего</t>
  </si>
  <si>
    <t xml:space="preserve">  Кредиты кредитных организаций в валюте Российской Федерации</t>
  </si>
  <si>
    <t xml:space="preserve">  Получение кредитов от кредитных организаций бюджетами субъектов Российской Федерации в валюте Российской Федерации</t>
  </si>
  <si>
    <t xml:space="preserve">  Погашение бюджетами субъектов Российской Федерации кредитов от кредитных организаций в валюте Российской Федерации</t>
  </si>
  <si>
    <t xml:space="preserve">  Бюджетные кредиты от других бюджетов бюджетной системы Российской Федерации</t>
  </si>
  <si>
    <t xml:space="preserve">  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</si>
  <si>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 xml:space="preserve">  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</si>
  <si>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 Иные источники внутреннего финансирования дефицитов бюджетов</t>
  </si>
  <si>
    <t xml:space="preserve">  Средства от продажи акций и иных форм участия в капитале, находящихся в собственности субъектов Российской Федерации</t>
  </si>
  <si>
    <t xml:space="preserve">  Бюджетные кредиты, предоставленные внутри страны в валюте Российской Федерации</t>
  </si>
  <si>
    <t xml:space="preserve">  Прочие бюджетные кредиты (ссуды), предоставленные внутри страны</t>
  </si>
  <si>
    <t>Изменение остатков средств</t>
  </si>
  <si>
    <t>в т.ч. краткосрочные кредиты на пополнение остатков средств на счете бюджета субъекта РФ</t>
  </si>
  <si>
    <t>Расходы -всего</t>
  </si>
  <si>
    <t>0410</t>
  </si>
  <si>
    <t>Связь и информатика</t>
  </si>
  <si>
    <t>плановые назначения на 2019г.</t>
  </si>
  <si>
    <t>исполнено на 01.04.2019г.</t>
  </si>
  <si>
    <t>0708</t>
  </si>
  <si>
    <t>Прикладные научные исследования в области образования</t>
  </si>
  <si>
    <t>о расходах и источниках финансирования дефицита  областного бюджета на 1 апреля 2020 года</t>
  </si>
  <si>
    <t>плановые назначения на 2020г.</t>
  </si>
  <si>
    <t>кассовый план расходов на        1 кв.2020 г.</t>
  </si>
  <si>
    <t>исполнено на 01.04.2020г.</t>
  </si>
  <si>
    <t>Дополнительное образование детей</t>
  </si>
  <si>
    <t xml:space="preserve">Молодежная политика </t>
  </si>
  <si>
    <t xml:space="preserve">  Операции по управлению остатками средств на счетах бюджетов</t>
  </si>
  <si>
    <t>Курсовая разница</t>
  </si>
  <si>
    <t>2019  год</t>
  </si>
  <si>
    <t>2020 год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</si>
</sst>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b/>
      <sz val="8"/>
      <color rgb="FF000000"/>
      <name val="Arial Cyr"/>
      <charset val="204"/>
    </font>
    <font>
      <b/>
      <sz val="8"/>
      <color rgb="FF000000"/>
      <name val="Arial Cyr"/>
    </font>
    <font>
      <b/>
      <sz val="8"/>
      <color rgb="FF000000"/>
      <name val="Arial"/>
      <family val="2"/>
      <charset val="204"/>
    </font>
    <font>
      <b/>
      <sz val="8"/>
      <color theme="3"/>
      <name val="Arial Cyr"/>
    </font>
    <font>
      <b/>
      <sz val="8"/>
      <color theme="5" tint="-0.499984740745262"/>
      <name val="Arial Cyr"/>
    </font>
    <font>
      <b/>
      <sz val="10"/>
      <color theme="5" tint="-0.49998474074526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0"/>
      <color theme="3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</borders>
  <cellStyleXfs count="4">
    <xf numFmtId="0" fontId="0" fillId="0" borderId="0"/>
    <xf numFmtId="0" fontId="5" fillId="0" borderId="8">
      <alignment horizontal="left" wrapText="1"/>
    </xf>
    <xf numFmtId="0" fontId="5" fillId="0" borderId="10">
      <alignment horizontal="left" wrapText="1"/>
    </xf>
    <xf numFmtId="0" fontId="6" fillId="0" borderId="8">
      <alignment wrapText="1"/>
    </xf>
  </cellStyleXfs>
  <cellXfs count="55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wrapText="1"/>
    </xf>
    <xf numFmtId="3" fontId="4" fillId="0" borderId="1" xfId="0" applyNumberFormat="1" applyFont="1" applyFill="1" applyBorder="1"/>
    <xf numFmtId="49" fontId="4" fillId="0" borderId="3" xfId="0" applyNumberFormat="1" applyFont="1" applyFill="1" applyBorder="1" applyAlignment="1">
      <alignment horizontal="center"/>
    </xf>
    <xf numFmtId="49" fontId="2" fillId="0" borderId="3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49" fontId="3" fillId="2" borderId="3" xfId="0" applyNumberFormat="1" applyFont="1" applyFill="1" applyBorder="1" applyAlignment="1">
      <alignment horizontal="center"/>
    </xf>
    <xf numFmtId="3" fontId="3" fillId="2" borderId="1" xfId="0" applyNumberFormat="1" applyFont="1" applyFill="1" applyBorder="1"/>
    <xf numFmtId="0" fontId="3" fillId="0" borderId="5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5" fillId="0" borderId="10" xfId="2" applyNumberFormat="1" applyProtection="1">
      <alignment horizontal="left" wrapText="1"/>
    </xf>
    <xf numFmtId="0" fontId="5" fillId="0" borderId="10" xfId="2" applyNumberFormat="1" applyFill="1" applyProtection="1">
      <alignment horizontal="left" wrapText="1"/>
    </xf>
    <xf numFmtId="0" fontId="0" fillId="0" borderId="0" xfId="0" applyFill="1"/>
    <xf numFmtId="0" fontId="7" fillId="2" borderId="10" xfId="2" applyNumberFormat="1" applyFont="1" applyFill="1" applyProtection="1">
      <alignment horizontal="left" wrapText="1"/>
    </xf>
    <xf numFmtId="0" fontId="8" fillId="2" borderId="10" xfId="2" applyNumberFormat="1" applyFont="1" applyFill="1" applyProtection="1">
      <alignment horizontal="left" wrapText="1"/>
    </xf>
    <xf numFmtId="0" fontId="9" fillId="2" borderId="8" xfId="3" applyNumberFormat="1" applyFont="1" applyFill="1" applyProtection="1">
      <alignment wrapText="1"/>
    </xf>
    <xf numFmtId="0" fontId="10" fillId="0" borderId="8" xfId="1" applyNumberFormat="1" applyFont="1" applyFill="1" applyProtection="1">
      <alignment horizontal="left" wrapText="1"/>
    </xf>
    <xf numFmtId="0" fontId="11" fillId="0" borderId="9" xfId="1" applyNumberFormat="1" applyFont="1" applyBorder="1" applyProtection="1">
      <alignment horizontal="left" wrapText="1"/>
    </xf>
    <xf numFmtId="0" fontId="3" fillId="0" borderId="1" xfId="0" applyFont="1" applyBorder="1" applyAlignment="1"/>
    <xf numFmtId="0" fontId="15" fillId="0" borderId="1" xfId="0" applyFont="1" applyFill="1" applyBorder="1"/>
    <xf numFmtId="3" fontId="15" fillId="0" borderId="1" xfId="0" applyNumberFormat="1" applyFont="1" applyFill="1" applyBorder="1"/>
    <xf numFmtId="0" fontId="12" fillId="0" borderId="7" xfId="0" applyFont="1" applyBorder="1"/>
    <xf numFmtId="3" fontId="12" fillId="0" borderId="7" xfId="0" applyNumberFormat="1" applyFont="1" applyBorder="1"/>
    <xf numFmtId="0" fontId="3" fillId="2" borderId="1" xfId="0" applyFont="1" applyFill="1" applyBorder="1"/>
    <xf numFmtId="0" fontId="4" fillId="0" borderId="1" xfId="0" applyFont="1" applyBorder="1"/>
    <xf numFmtId="3" fontId="4" fillId="0" borderId="1" xfId="0" applyNumberFormat="1" applyFont="1" applyBorder="1"/>
    <xf numFmtId="0" fontId="16" fillId="0" borderId="1" xfId="0" applyFont="1" applyFill="1" applyBorder="1"/>
    <xf numFmtId="3" fontId="16" fillId="0" borderId="1" xfId="0" applyNumberFormat="1" applyFont="1" applyFill="1" applyBorder="1"/>
    <xf numFmtId="0" fontId="4" fillId="0" borderId="1" xfId="0" applyFont="1" applyFill="1" applyBorder="1"/>
    <xf numFmtId="0" fontId="17" fillId="0" borderId="10" xfId="2" applyNumberFormat="1" applyFont="1" applyFill="1" applyProtection="1">
      <alignment horizontal="left" wrapText="1"/>
    </xf>
    <xf numFmtId="3" fontId="12" fillId="0" borderId="7" xfId="0" applyNumberFormat="1" applyFont="1" applyFill="1" applyBorder="1"/>
    <xf numFmtId="164" fontId="18" fillId="0" borderId="1" xfId="0" applyNumberFormat="1" applyFont="1" applyFill="1" applyBorder="1"/>
    <xf numFmtId="0" fontId="19" fillId="0" borderId="0" xfId="0" applyFont="1" applyFill="1"/>
    <xf numFmtId="0" fontId="13" fillId="0" borderId="5" xfId="0" applyFont="1" applyFill="1" applyBorder="1" applyAlignment="1">
      <alignment horizontal="center" wrapText="1"/>
    </xf>
    <xf numFmtId="3" fontId="20" fillId="0" borderId="1" xfId="0" applyNumberFormat="1" applyFont="1" applyFill="1" applyBorder="1"/>
    <xf numFmtId="3" fontId="21" fillId="0" borderId="1" xfId="0" applyNumberFormat="1" applyFont="1" applyFill="1" applyBorder="1"/>
    <xf numFmtId="3" fontId="13" fillId="2" borderId="1" xfId="0" applyNumberFormat="1" applyFont="1" applyFill="1" applyBorder="1"/>
    <xf numFmtId="3" fontId="13" fillId="0" borderId="7" xfId="0" applyNumberFormat="1" applyFont="1" applyBorder="1"/>
    <xf numFmtId="3" fontId="13" fillId="3" borderId="1" xfId="0" applyNumberFormat="1" applyFont="1" applyFill="1" applyBorder="1"/>
    <xf numFmtId="0" fontId="13" fillId="3" borderId="1" xfId="0" applyFont="1" applyFill="1" applyBorder="1" applyAlignment="1"/>
    <xf numFmtId="0" fontId="13" fillId="3" borderId="3" xfId="0" applyFont="1" applyFill="1" applyBorder="1" applyAlignment="1">
      <alignment horizontal="center"/>
    </xf>
    <xf numFmtId="164" fontId="14" fillId="3" borderId="1" xfId="0" applyNumberFormat="1" applyFont="1" applyFill="1" applyBorder="1"/>
    <xf numFmtId="0" fontId="3" fillId="0" borderId="7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3" xfId="0" applyFont="1" applyBorder="1" applyAlignment="1">
      <alignment horizontal="right"/>
    </xf>
    <xf numFmtId="0" fontId="4" fillId="0" borderId="6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14" fillId="0" borderId="0" xfId="0" applyFont="1" applyAlignment="1">
      <alignment horizontal="center"/>
    </xf>
    <xf numFmtId="0" fontId="14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4">
    <cellStyle name="xl127" xfId="3"/>
    <cellStyle name="xl73" xfId="2"/>
    <cellStyle name="xl75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4"/>
  <sheetViews>
    <sheetView tabSelected="1" topLeftCell="A72" workbookViewId="0">
      <selection activeCell="H79" sqref="H79:H80"/>
    </sheetView>
  </sheetViews>
  <sheetFormatPr defaultRowHeight="15"/>
  <cols>
    <col min="1" max="1" width="59.28515625" customWidth="1"/>
    <col min="3" max="3" width="11.42578125" customWidth="1"/>
    <col min="4" max="5" width="12.28515625" customWidth="1"/>
    <col min="6" max="6" width="13.42578125" style="35" customWidth="1"/>
    <col min="7" max="7" width="12.42578125" customWidth="1"/>
  </cols>
  <sheetData>
    <row r="1" spans="1:8">
      <c r="A1" s="50" t="s">
        <v>117</v>
      </c>
      <c r="B1" s="50"/>
      <c r="C1" s="50"/>
      <c r="D1" s="50"/>
      <c r="E1" s="50"/>
      <c r="F1" s="50"/>
      <c r="G1" s="50"/>
    </row>
    <row r="2" spans="1:8">
      <c r="A2" s="51" t="s">
        <v>144</v>
      </c>
      <c r="B2" s="51"/>
      <c r="C2" s="51"/>
      <c r="D2" s="51"/>
      <c r="E2" s="51"/>
      <c r="F2" s="51"/>
      <c r="G2" s="51"/>
    </row>
    <row r="3" spans="1:8">
      <c r="A3" s="47" t="s">
        <v>118</v>
      </c>
      <c r="B3" s="48"/>
      <c r="C3" s="48"/>
      <c r="D3" s="48"/>
      <c r="E3" s="48"/>
      <c r="F3" s="48"/>
      <c r="G3" s="48"/>
      <c r="H3" s="49"/>
    </row>
    <row r="4" spans="1:8">
      <c r="A4" s="12"/>
      <c r="B4" s="12"/>
      <c r="C4" s="52" t="s">
        <v>152</v>
      </c>
      <c r="D4" s="53"/>
      <c r="E4" s="52" t="s">
        <v>153</v>
      </c>
      <c r="F4" s="54"/>
      <c r="G4" s="53"/>
      <c r="H4" s="45" t="s">
        <v>122</v>
      </c>
    </row>
    <row r="5" spans="1:8" ht="39">
      <c r="A5" s="21" t="s">
        <v>67</v>
      </c>
      <c r="B5" s="7" t="s">
        <v>121</v>
      </c>
      <c r="C5" s="11" t="s">
        <v>140</v>
      </c>
      <c r="D5" s="2" t="s">
        <v>141</v>
      </c>
      <c r="E5" s="11" t="s">
        <v>145</v>
      </c>
      <c r="F5" s="36" t="s">
        <v>146</v>
      </c>
      <c r="G5" s="2" t="s">
        <v>147</v>
      </c>
      <c r="H5" s="46"/>
    </row>
    <row r="6" spans="1:8" ht="29.25" customHeight="1">
      <c r="A6" s="42" t="s">
        <v>137</v>
      </c>
      <c r="B6" s="43">
        <v>9600</v>
      </c>
      <c r="C6" s="41">
        <f>C7+C15+C17+C23+C32+C37+C40+C49+C52+C59+C65+C70+C73+C75</f>
        <v>35577725</v>
      </c>
      <c r="D6" s="41">
        <f>D7+D15+D17+D23+D32+D37+D40+D49+D52+D59+D65+D70+D73+D75</f>
        <v>7064806</v>
      </c>
      <c r="E6" s="41">
        <f>E7+E15+E17+E23+E32+E37+E40+E49+E52+E59+E65+E70+E73+E75</f>
        <v>39889610</v>
      </c>
      <c r="F6" s="41">
        <f>F7+F15+F17+F23+F32+F37+F40+F49+F52+F59+F65+F70+F73+F75</f>
        <v>8784914</v>
      </c>
      <c r="G6" s="41">
        <f t="shared" ref="G6" si="0">G7+G15+G17+G23+G32+G37+G40+G49+G52+G59+G65+G70+G73+G75</f>
        <v>7055427</v>
      </c>
      <c r="H6" s="44">
        <f>G6/D6*100</f>
        <v>99.867243346809516</v>
      </c>
    </row>
    <row r="7" spans="1:8" ht="26.25" customHeight="1">
      <c r="A7" s="8" t="s">
        <v>0</v>
      </c>
      <c r="B7" s="9" t="s">
        <v>68</v>
      </c>
      <c r="C7" s="10">
        <f>SUM(C8:C14)</f>
        <v>1413054</v>
      </c>
      <c r="D7" s="10">
        <f>SUM(D8:D14)</f>
        <v>518245</v>
      </c>
      <c r="E7" s="10">
        <f>SUM(E8:E14)</f>
        <v>1428709</v>
      </c>
      <c r="F7" s="39">
        <f>SUM(F8:F14)</f>
        <v>357000</v>
      </c>
      <c r="G7" s="10">
        <f t="shared" ref="G7" si="1">SUM(G8:G14)</f>
        <v>311911</v>
      </c>
      <c r="H7" s="34">
        <f t="shared" ref="H7:H71" si="2">G7/D7*100</f>
        <v>60.186012407259113</v>
      </c>
    </row>
    <row r="8" spans="1:8" ht="39">
      <c r="A8" s="3" t="s">
        <v>1</v>
      </c>
      <c r="B8" s="5" t="s">
        <v>69</v>
      </c>
      <c r="C8" s="4">
        <v>81212</v>
      </c>
      <c r="D8" s="4">
        <v>16667</v>
      </c>
      <c r="E8" s="4">
        <v>98065</v>
      </c>
      <c r="F8" s="37">
        <v>20000</v>
      </c>
      <c r="G8" s="4">
        <v>19696</v>
      </c>
      <c r="H8" s="34">
        <f t="shared" si="2"/>
        <v>118.17363652726947</v>
      </c>
    </row>
    <row r="9" spans="1:8" ht="45.75" customHeight="1">
      <c r="A9" s="3" t="s">
        <v>2</v>
      </c>
      <c r="B9" s="5" t="s">
        <v>70</v>
      </c>
      <c r="C9" s="4">
        <v>179432</v>
      </c>
      <c r="D9" s="4">
        <v>44670</v>
      </c>
      <c r="E9" s="4">
        <v>238664</v>
      </c>
      <c r="F9" s="37">
        <v>61500</v>
      </c>
      <c r="G9" s="4">
        <v>61103</v>
      </c>
      <c r="H9" s="34">
        <f t="shared" si="2"/>
        <v>136.78755316767405</v>
      </c>
    </row>
    <row r="10" spans="1:8" ht="22.5" customHeight="1">
      <c r="A10" s="3" t="s">
        <v>3</v>
      </c>
      <c r="B10" s="5" t="s">
        <v>71</v>
      </c>
      <c r="C10" s="4">
        <v>69580</v>
      </c>
      <c r="D10" s="4">
        <v>13664</v>
      </c>
      <c r="E10" s="4">
        <v>79918</v>
      </c>
      <c r="F10" s="37">
        <v>22500</v>
      </c>
      <c r="G10" s="4">
        <v>22054</v>
      </c>
      <c r="H10" s="34">
        <f t="shared" si="2"/>
        <v>161.40222482435598</v>
      </c>
    </row>
    <row r="11" spans="1:8" ht="26.25">
      <c r="A11" s="3" t="s">
        <v>4</v>
      </c>
      <c r="B11" s="5" t="s">
        <v>72</v>
      </c>
      <c r="C11" s="4">
        <v>42888</v>
      </c>
      <c r="D11" s="4">
        <v>11350</v>
      </c>
      <c r="E11" s="4">
        <v>90398</v>
      </c>
      <c r="F11" s="37">
        <v>23000</v>
      </c>
      <c r="G11" s="4">
        <v>22819</v>
      </c>
      <c r="H11" s="34">
        <f t="shared" si="2"/>
        <v>201.04845814977975</v>
      </c>
    </row>
    <row r="12" spans="1:8">
      <c r="A12" s="3" t="s">
        <v>5</v>
      </c>
      <c r="B12" s="5" t="s">
        <v>73</v>
      </c>
      <c r="C12" s="4">
        <v>27535</v>
      </c>
      <c r="D12" s="4">
        <v>6556</v>
      </c>
      <c r="E12" s="4">
        <v>48975</v>
      </c>
      <c r="F12" s="37">
        <v>12000</v>
      </c>
      <c r="G12" s="4">
        <v>8731</v>
      </c>
      <c r="H12" s="34">
        <f t="shared" si="2"/>
        <v>133.17571690054913</v>
      </c>
    </row>
    <row r="13" spans="1:8">
      <c r="A13" s="3" t="s">
        <v>6</v>
      </c>
      <c r="B13" s="5" t="s">
        <v>74</v>
      </c>
      <c r="C13" s="4">
        <v>79842</v>
      </c>
      <c r="D13" s="4"/>
      <c r="E13" s="4">
        <v>118544</v>
      </c>
      <c r="F13" s="37"/>
      <c r="G13" s="4"/>
      <c r="H13" s="34"/>
    </row>
    <row r="14" spans="1:8" ht="19.5" customHeight="1">
      <c r="A14" s="3" t="s">
        <v>7</v>
      </c>
      <c r="B14" s="5" t="s">
        <v>75</v>
      </c>
      <c r="C14" s="4">
        <v>932565</v>
      </c>
      <c r="D14" s="4">
        <v>425338</v>
      </c>
      <c r="E14" s="4">
        <v>754145</v>
      </c>
      <c r="F14" s="37">
        <v>218000</v>
      </c>
      <c r="G14" s="4">
        <v>177508</v>
      </c>
      <c r="H14" s="34">
        <f t="shared" si="2"/>
        <v>41.733397909427325</v>
      </c>
    </row>
    <row r="15" spans="1:8">
      <c r="A15" s="8" t="s">
        <v>8</v>
      </c>
      <c r="B15" s="9" t="s">
        <v>76</v>
      </c>
      <c r="C15" s="10">
        <f>C16</f>
        <v>13029</v>
      </c>
      <c r="D15" s="10">
        <f>D16</f>
        <v>3257</v>
      </c>
      <c r="E15" s="10">
        <f>E16</f>
        <v>13069</v>
      </c>
      <c r="F15" s="39">
        <f t="shared" ref="F15:G15" si="3">F16</f>
        <v>3300</v>
      </c>
      <c r="G15" s="10">
        <f t="shared" si="3"/>
        <v>3239</v>
      </c>
      <c r="H15" s="34">
        <f t="shared" si="2"/>
        <v>99.447344181762361</v>
      </c>
    </row>
    <row r="16" spans="1:8">
      <c r="A16" s="3" t="s">
        <v>9</v>
      </c>
      <c r="B16" s="5" t="s">
        <v>77</v>
      </c>
      <c r="C16" s="4">
        <v>13029</v>
      </c>
      <c r="D16" s="4">
        <v>3257</v>
      </c>
      <c r="E16" s="4">
        <v>13069</v>
      </c>
      <c r="F16" s="37">
        <v>3300</v>
      </c>
      <c r="G16" s="4">
        <v>3239</v>
      </c>
      <c r="H16" s="34">
        <f t="shared" si="2"/>
        <v>99.447344181762361</v>
      </c>
    </row>
    <row r="17" spans="1:8" ht="33.75" customHeight="1">
      <c r="A17" s="8" t="s">
        <v>10</v>
      </c>
      <c r="B17" s="9" t="s">
        <v>78</v>
      </c>
      <c r="C17" s="10">
        <f>SUM(C18:C22)</f>
        <v>478898</v>
      </c>
      <c r="D17" s="10">
        <f>SUM(D18:D22)</f>
        <v>86864</v>
      </c>
      <c r="E17" s="10">
        <f>SUM(E18:E22)</f>
        <v>501541</v>
      </c>
      <c r="F17" s="39">
        <f t="shared" ref="F17:G17" si="4">SUM(F18:F22)</f>
        <v>94020</v>
      </c>
      <c r="G17" s="10">
        <f t="shared" si="4"/>
        <v>93253</v>
      </c>
      <c r="H17" s="34">
        <f t="shared" si="2"/>
        <v>107.35517590716523</v>
      </c>
    </row>
    <row r="18" spans="1:8">
      <c r="A18" s="3" t="s">
        <v>11</v>
      </c>
      <c r="B18" s="5" t="s">
        <v>79</v>
      </c>
      <c r="C18" s="4">
        <v>63722</v>
      </c>
      <c r="D18" s="4">
        <v>8357</v>
      </c>
      <c r="E18" s="4">
        <v>52897</v>
      </c>
      <c r="F18" s="37">
        <v>11500</v>
      </c>
      <c r="G18" s="4">
        <v>11436</v>
      </c>
      <c r="H18" s="34">
        <f t="shared" si="2"/>
        <v>136.84336484384346</v>
      </c>
    </row>
    <row r="19" spans="1:8" ht="26.25">
      <c r="A19" s="3" t="s">
        <v>12</v>
      </c>
      <c r="B19" s="5" t="s">
        <v>80</v>
      </c>
      <c r="C19" s="4">
        <v>131872</v>
      </c>
      <c r="D19" s="4">
        <v>18041</v>
      </c>
      <c r="E19" s="4">
        <v>134296</v>
      </c>
      <c r="F19" s="37">
        <v>17000</v>
      </c>
      <c r="G19" s="4">
        <v>16806</v>
      </c>
      <c r="H19" s="34">
        <f t="shared" si="2"/>
        <v>93.15448145889917</v>
      </c>
    </row>
    <row r="20" spans="1:8" ht="19.5" customHeight="1">
      <c r="A20" s="3" t="s">
        <v>13</v>
      </c>
      <c r="B20" s="5" t="s">
        <v>81</v>
      </c>
      <c r="C20" s="4">
        <v>251742</v>
      </c>
      <c r="D20" s="4">
        <v>54648</v>
      </c>
      <c r="E20" s="4">
        <v>275699</v>
      </c>
      <c r="F20" s="37">
        <v>58000</v>
      </c>
      <c r="G20" s="4">
        <v>57753</v>
      </c>
      <c r="H20" s="34">
        <f t="shared" si="2"/>
        <v>105.68181818181819</v>
      </c>
    </row>
    <row r="21" spans="1:8">
      <c r="A21" s="3" t="s">
        <v>14</v>
      </c>
      <c r="B21" s="5" t="s">
        <v>82</v>
      </c>
      <c r="C21" s="4">
        <v>7185</v>
      </c>
      <c r="D21" s="4">
        <v>915</v>
      </c>
      <c r="E21" s="4">
        <v>6750</v>
      </c>
      <c r="F21" s="37">
        <v>520</v>
      </c>
      <c r="G21" s="4">
        <v>513</v>
      </c>
      <c r="H21" s="34">
        <f t="shared" si="2"/>
        <v>56.065573770491802</v>
      </c>
    </row>
    <row r="22" spans="1:8" ht="26.25">
      <c r="A22" s="3" t="s">
        <v>15</v>
      </c>
      <c r="B22" s="5" t="s">
        <v>83</v>
      </c>
      <c r="C22" s="4">
        <v>24377</v>
      </c>
      <c r="D22" s="4">
        <v>4903</v>
      </c>
      <c r="E22" s="4">
        <v>31899</v>
      </c>
      <c r="F22" s="37">
        <v>7000</v>
      </c>
      <c r="G22" s="4">
        <v>6745</v>
      </c>
      <c r="H22" s="34">
        <f t="shared" si="2"/>
        <v>137.56883540689373</v>
      </c>
    </row>
    <row r="23" spans="1:8">
      <c r="A23" s="8" t="s">
        <v>16</v>
      </c>
      <c r="B23" s="9" t="s">
        <v>84</v>
      </c>
      <c r="C23" s="10">
        <f>SUM(C24:C31)</f>
        <v>9254162</v>
      </c>
      <c r="D23" s="10">
        <f>SUM(D24:D31)</f>
        <v>869092</v>
      </c>
      <c r="E23" s="10">
        <f>SUM(E24:E31)</f>
        <v>10994951</v>
      </c>
      <c r="F23" s="39">
        <f t="shared" ref="F23:G23" si="5">SUM(F24:F31)</f>
        <v>1763000</v>
      </c>
      <c r="G23" s="10">
        <f t="shared" si="5"/>
        <v>968254</v>
      </c>
      <c r="H23" s="34">
        <f t="shared" si="2"/>
        <v>111.40983923451142</v>
      </c>
    </row>
    <row r="24" spans="1:8">
      <c r="A24" s="3" t="s">
        <v>17</v>
      </c>
      <c r="B24" s="5" t="s">
        <v>85</v>
      </c>
      <c r="C24" s="4">
        <v>130242</v>
      </c>
      <c r="D24" s="4">
        <v>25038</v>
      </c>
      <c r="E24" s="4">
        <v>158787</v>
      </c>
      <c r="F24" s="37">
        <v>30000</v>
      </c>
      <c r="G24" s="4">
        <v>28749</v>
      </c>
      <c r="H24" s="34">
        <f t="shared" si="2"/>
        <v>114.82147136352742</v>
      </c>
    </row>
    <row r="25" spans="1:8">
      <c r="A25" s="3" t="s">
        <v>18</v>
      </c>
      <c r="B25" s="5" t="s">
        <v>86</v>
      </c>
      <c r="C25" s="4">
        <v>1368886</v>
      </c>
      <c r="D25" s="4">
        <v>123899</v>
      </c>
      <c r="E25" s="4">
        <v>1267199</v>
      </c>
      <c r="F25" s="37">
        <v>207000</v>
      </c>
      <c r="G25" s="4">
        <v>206403</v>
      </c>
      <c r="H25" s="34">
        <f t="shared" si="2"/>
        <v>166.58972227378752</v>
      </c>
    </row>
    <row r="26" spans="1:8">
      <c r="A26" s="3" t="s">
        <v>19</v>
      </c>
      <c r="B26" s="5" t="s">
        <v>87</v>
      </c>
      <c r="C26" s="4">
        <v>13688</v>
      </c>
      <c r="D26" s="4"/>
      <c r="E26" s="4">
        <v>12608</v>
      </c>
      <c r="F26" s="37"/>
      <c r="G26" s="4"/>
      <c r="H26" s="34"/>
    </row>
    <row r="27" spans="1:8">
      <c r="A27" s="3" t="s">
        <v>20</v>
      </c>
      <c r="B27" s="5" t="s">
        <v>88</v>
      </c>
      <c r="C27" s="4">
        <v>468574</v>
      </c>
      <c r="D27" s="4">
        <v>65704</v>
      </c>
      <c r="E27" s="4">
        <v>474462</v>
      </c>
      <c r="F27" s="37">
        <v>100000</v>
      </c>
      <c r="G27" s="4">
        <v>76892</v>
      </c>
      <c r="H27" s="34">
        <f t="shared" si="2"/>
        <v>117.02788262510653</v>
      </c>
    </row>
    <row r="28" spans="1:8" ht="16.5" customHeight="1">
      <c r="A28" s="3" t="s">
        <v>21</v>
      </c>
      <c r="B28" s="5" t="s">
        <v>89</v>
      </c>
      <c r="C28" s="4">
        <v>451235</v>
      </c>
      <c r="D28" s="4">
        <v>106211</v>
      </c>
      <c r="E28" s="4">
        <v>397247</v>
      </c>
      <c r="F28" s="37">
        <v>900000</v>
      </c>
      <c r="G28" s="4">
        <v>186486</v>
      </c>
      <c r="H28" s="34">
        <f t="shared" si="2"/>
        <v>175.5806837333233</v>
      </c>
    </row>
    <row r="29" spans="1:8" ht="21" customHeight="1">
      <c r="A29" s="3" t="s">
        <v>22</v>
      </c>
      <c r="B29" s="5" t="s">
        <v>90</v>
      </c>
      <c r="C29" s="4">
        <v>5941104</v>
      </c>
      <c r="D29" s="4">
        <v>535482</v>
      </c>
      <c r="E29" s="4">
        <v>7905228</v>
      </c>
      <c r="F29" s="37">
        <v>500000</v>
      </c>
      <c r="G29" s="4">
        <v>444482</v>
      </c>
      <c r="H29" s="34">
        <f t="shared" si="2"/>
        <v>83.00596471963577</v>
      </c>
    </row>
    <row r="30" spans="1:8" ht="21" customHeight="1">
      <c r="A30" s="3" t="s">
        <v>139</v>
      </c>
      <c r="B30" s="5" t="s">
        <v>138</v>
      </c>
      <c r="C30" s="4">
        <v>24000</v>
      </c>
      <c r="D30" s="4">
        <v>3565</v>
      </c>
      <c r="E30" s="4">
        <v>35021</v>
      </c>
      <c r="F30" s="37">
        <v>5000</v>
      </c>
      <c r="G30" s="4">
        <v>4591</v>
      </c>
      <c r="H30" s="34">
        <f t="shared" si="2"/>
        <v>128.77980364656381</v>
      </c>
    </row>
    <row r="31" spans="1:8">
      <c r="A31" s="3" t="s">
        <v>23</v>
      </c>
      <c r="B31" s="5" t="s">
        <v>91</v>
      </c>
      <c r="C31" s="4">
        <v>856433</v>
      </c>
      <c r="D31" s="4">
        <v>9193</v>
      </c>
      <c r="E31" s="4">
        <v>744399</v>
      </c>
      <c r="F31" s="37">
        <v>21000</v>
      </c>
      <c r="G31" s="4">
        <v>20651</v>
      </c>
      <c r="H31" s="34">
        <f t="shared" si="2"/>
        <v>224.63831175894705</v>
      </c>
    </row>
    <row r="32" spans="1:8">
      <c r="A32" s="8" t="s">
        <v>24</v>
      </c>
      <c r="B32" s="9" t="s">
        <v>92</v>
      </c>
      <c r="C32" s="10">
        <f>SUM(C33:C36)</f>
        <v>1099311</v>
      </c>
      <c r="D32" s="10">
        <f>SUM(D33:D36)</f>
        <v>541958</v>
      </c>
      <c r="E32" s="10">
        <f>SUM(E33:E36)</f>
        <v>1399866</v>
      </c>
      <c r="F32" s="39">
        <f t="shared" ref="F32:G32" si="6">SUM(F33:F36)</f>
        <v>388500</v>
      </c>
      <c r="G32" s="10">
        <f t="shared" si="6"/>
        <v>363671</v>
      </c>
      <c r="H32" s="34">
        <f t="shared" si="2"/>
        <v>67.103170356374477</v>
      </c>
    </row>
    <row r="33" spans="1:8">
      <c r="A33" s="3" t="s">
        <v>25</v>
      </c>
      <c r="B33" s="5" t="s">
        <v>93</v>
      </c>
      <c r="C33" s="4">
        <v>19739</v>
      </c>
      <c r="D33" s="4">
        <v>9950</v>
      </c>
      <c r="E33" s="4">
        <v>130136</v>
      </c>
      <c r="F33" s="37">
        <v>11500</v>
      </c>
      <c r="G33" s="4">
        <v>11158</v>
      </c>
      <c r="H33" s="34">
        <f t="shared" si="2"/>
        <v>112.14070351758794</v>
      </c>
    </row>
    <row r="34" spans="1:8">
      <c r="A34" s="3" t="s">
        <v>26</v>
      </c>
      <c r="B34" s="5" t="s">
        <v>94</v>
      </c>
      <c r="C34" s="4">
        <v>811161</v>
      </c>
      <c r="D34" s="4">
        <v>516197</v>
      </c>
      <c r="E34" s="4">
        <v>847761</v>
      </c>
      <c r="F34" s="37">
        <v>340000</v>
      </c>
      <c r="G34" s="4">
        <v>336099</v>
      </c>
      <c r="H34" s="34">
        <f t="shared" si="2"/>
        <v>65.110606996941087</v>
      </c>
    </row>
    <row r="35" spans="1:8">
      <c r="A35" s="3" t="s">
        <v>27</v>
      </c>
      <c r="B35" s="5" t="s">
        <v>95</v>
      </c>
      <c r="C35" s="4">
        <v>197378</v>
      </c>
      <c r="D35" s="4"/>
      <c r="E35" s="4">
        <v>351041</v>
      </c>
      <c r="F35" s="37">
        <v>20000</v>
      </c>
      <c r="G35" s="4"/>
      <c r="H35" s="34"/>
    </row>
    <row r="36" spans="1:8">
      <c r="A36" s="3" t="s">
        <v>28</v>
      </c>
      <c r="B36" s="5" t="s">
        <v>96</v>
      </c>
      <c r="C36" s="4">
        <v>71033</v>
      </c>
      <c r="D36" s="4">
        <v>15811</v>
      </c>
      <c r="E36" s="4">
        <v>70928</v>
      </c>
      <c r="F36" s="37">
        <v>17000</v>
      </c>
      <c r="G36" s="4">
        <v>16414</v>
      </c>
      <c r="H36" s="34">
        <f t="shared" si="2"/>
        <v>103.81380051862628</v>
      </c>
    </row>
    <row r="37" spans="1:8" ht="17.25" customHeight="1">
      <c r="A37" s="8" t="s">
        <v>29</v>
      </c>
      <c r="B37" s="9" t="s">
        <v>97</v>
      </c>
      <c r="C37" s="10">
        <f>C38+C39</f>
        <v>43939</v>
      </c>
      <c r="D37" s="10">
        <f>D38+D39</f>
        <v>4625</v>
      </c>
      <c r="E37" s="10">
        <f>E38+E39</f>
        <v>39670</v>
      </c>
      <c r="F37" s="39">
        <f t="shared" ref="F37:G37" si="7">F38+F39</f>
        <v>7500</v>
      </c>
      <c r="G37" s="10">
        <f t="shared" si="7"/>
        <v>6651</v>
      </c>
      <c r="H37" s="34">
        <f t="shared" si="2"/>
        <v>143.80540540540539</v>
      </c>
    </row>
    <row r="38" spans="1:8" ht="19.5" customHeight="1">
      <c r="A38" s="3" t="s">
        <v>30</v>
      </c>
      <c r="B38" s="5" t="s">
        <v>98</v>
      </c>
      <c r="C38" s="4">
        <v>39127</v>
      </c>
      <c r="D38" s="4">
        <v>3780</v>
      </c>
      <c r="E38" s="4">
        <v>33864</v>
      </c>
      <c r="F38" s="37">
        <v>5500</v>
      </c>
      <c r="G38" s="4">
        <v>5366</v>
      </c>
      <c r="H38" s="34">
        <f t="shared" si="2"/>
        <v>141.95767195767195</v>
      </c>
    </row>
    <row r="39" spans="1:8">
      <c r="A39" s="3" t="s">
        <v>31</v>
      </c>
      <c r="B39" s="5" t="s">
        <v>99</v>
      </c>
      <c r="C39" s="4">
        <v>4812</v>
      </c>
      <c r="D39" s="4">
        <v>845</v>
      </c>
      <c r="E39" s="4">
        <v>5806</v>
      </c>
      <c r="F39" s="37">
        <v>2000</v>
      </c>
      <c r="G39" s="4">
        <v>1285</v>
      </c>
      <c r="H39" s="34">
        <f t="shared" si="2"/>
        <v>152.07100591715977</v>
      </c>
    </row>
    <row r="40" spans="1:8">
      <c r="A40" s="8" t="s">
        <v>32</v>
      </c>
      <c r="B40" s="9" t="s">
        <v>100</v>
      </c>
      <c r="C40" s="10">
        <f>SUM(C41:C48)</f>
        <v>7242961</v>
      </c>
      <c r="D40" s="10">
        <f>SUM(D41:D48)</f>
        <v>1376189</v>
      </c>
      <c r="E40" s="10">
        <f>SUM(E41:E48)</f>
        <v>7685936</v>
      </c>
      <c r="F40" s="39">
        <f t="shared" ref="F40:G40" si="8">SUM(F41:F48)</f>
        <v>1585000</v>
      </c>
      <c r="G40" s="10">
        <f t="shared" si="8"/>
        <v>1492580</v>
      </c>
      <c r="H40" s="34">
        <f t="shared" si="2"/>
        <v>108.45748658069493</v>
      </c>
    </row>
    <row r="41" spans="1:8">
      <c r="A41" s="3" t="s">
        <v>33</v>
      </c>
      <c r="B41" s="5" t="s">
        <v>101</v>
      </c>
      <c r="C41" s="4">
        <v>2577012</v>
      </c>
      <c r="D41" s="4">
        <v>362839</v>
      </c>
      <c r="E41" s="4">
        <v>1981066</v>
      </c>
      <c r="F41" s="37">
        <v>385000</v>
      </c>
      <c r="G41" s="4">
        <v>381642</v>
      </c>
      <c r="H41" s="34">
        <f t="shared" si="2"/>
        <v>105.18218824327043</v>
      </c>
    </row>
    <row r="42" spans="1:8">
      <c r="A42" s="3" t="s">
        <v>34</v>
      </c>
      <c r="B42" s="5" t="s">
        <v>102</v>
      </c>
      <c r="C42" s="4">
        <v>3587648</v>
      </c>
      <c r="D42" s="4">
        <v>768979</v>
      </c>
      <c r="E42" s="4">
        <v>4164889</v>
      </c>
      <c r="F42" s="37">
        <v>850000</v>
      </c>
      <c r="G42" s="4">
        <v>839813</v>
      </c>
      <c r="H42" s="34">
        <f t="shared" si="2"/>
        <v>109.21143490264365</v>
      </c>
    </row>
    <row r="43" spans="1:8" ht="12.75" customHeight="1">
      <c r="A43" s="3" t="s">
        <v>148</v>
      </c>
      <c r="B43" s="5" t="s">
        <v>103</v>
      </c>
      <c r="C43" s="4">
        <v>139094</v>
      </c>
      <c r="D43" s="4">
        <v>30209</v>
      </c>
      <c r="E43" s="4">
        <v>290501</v>
      </c>
      <c r="F43" s="37">
        <v>33000</v>
      </c>
      <c r="G43" s="4">
        <v>32160</v>
      </c>
      <c r="H43" s="34">
        <f t="shared" si="2"/>
        <v>106.45834022973287</v>
      </c>
    </row>
    <row r="44" spans="1:8">
      <c r="A44" s="3" t="s">
        <v>35</v>
      </c>
      <c r="B44" s="5" t="s">
        <v>104</v>
      </c>
      <c r="C44" s="4">
        <v>655111</v>
      </c>
      <c r="D44" s="4">
        <v>185290</v>
      </c>
      <c r="E44" s="4">
        <v>727606</v>
      </c>
      <c r="F44" s="37">
        <v>205000</v>
      </c>
      <c r="G44" s="4">
        <v>204054</v>
      </c>
      <c r="H44" s="34">
        <f t="shared" si="2"/>
        <v>110.12682821523019</v>
      </c>
    </row>
    <row r="45" spans="1:8" ht="26.25">
      <c r="A45" s="3" t="s">
        <v>36</v>
      </c>
      <c r="B45" s="5" t="s">
        <v>105</v>
      </c>
      <c r="C45" s="4">
        <v>54621</v>
      </c>
      <c r="D45" s="4">
        <v>11568</v>
      </c>
      <c r="E45" s="4">
        <v>66306</v>
      </c>
      <c r="F45" s="37">
        <v>13000</v>
      </c>
      <c r="G45" s="4">
        <v>12462</v>
      </c>
      <c r="H45" s="34">
        <f t="shared" si="2"/>
        <v>107.72821576763485</v>
      </c>
    </row>
    <row r="46" spans="1:8">
      <c r="A46" s="3" t="s">
        <v>149</v>
      </c>
      <c r="B46" s="5" t="s">
        <v>106</v>
      </c>
      <c r="C46" s="4">
        <v>95349</v>
      </c>
      <c r="D46" s="4"/>
      <c r="E46" s="4">
        <v>95157</v>
      </c>
      <c r="F46" s="37"/>
      <c r="G46" s="4"/>
      <c r="H46" s="34"/>
    </row>
    <row r="47" spans="1:8">
      <c r="A47" s="3" t="s">
        <v>143</v>
      </c>
      <c r="B47" s="5" t="s">
        <v>142</v>
      </c>
      <c r="C47" s="4">
        <v>2000</v>
      </c>
      <c r="D47" s="4">
        <v>1700</v>
      </c>
      <c r="E47" s="4"/>
      <c r="F47" s="37"/>
      <c r="G47" s="4"/>
      <c r="H47" s="34"/>
    </row>
    <row r="48" spans="1:8">
      <c r="A48" s="3" t="s">
        <v>37</v>
      </c>
      <c r="B48" s="5" t="s">
        <v>107</v>
      </c>
      <c r="C48" s="4">
        <v>132126</v>
      </c>
      <c r="D48" s="4">
        <v>15604</v>
      </c>
      <c r="E48" s="4">
        <v>360411</v>
      </c>
      <c r="F48" s="37">
        <v>99000</v>
      </c>
      <c r="G48" s="4">
        <v>22449</v>
      </c>
      <c r="H48" s="34">
        <f t="shared" si="2"/>
        <v>143.86695719046398</v>
      </c>
    </row>
    <row r="49" spans="1:8">
      <c r="A49" s="8" t="s">
        <v>38</v>
      </c>
      <c r="B49" s="9" t="s">
        <v>108</v>
      </c>
      <c r="C49" s="10">
        <f>C50+C51</f>
        <v>898070</v>
      </c>
      <c r="D49" s="10">
        <f>D50+D51</f>
        <v>88242</v>
      </c>
      <c r="E49" s="10">
        <f>E50+E51</f>
        <v>883788</v>
      </c>
      <c r="F49" s="39">
        <f t="shared" ref="F49:G49" si="9">F50+F51</f>
        <v>162000</v>
      </c>
      <c r="G49" s="10">
        <f t="shared" si="9"/>
        <v>110540</v>
      </c>
      <c r="H49" s="34">
        <f t="shared" si="2"/>
        <v>125.26914621155458</v>
      </c>
    </row>
    <row r="50" spans="1:8">
      <c r="A50" s="3" t="s">
        <v>39</v>
      </c>
      <c r="B50" s="5" t="s">
        <v>109</v>
      </c>
      <c r="C50" s="4">
        <v>862277</v>
      </c>
      <c r="D50" s="4">
        <v>80299</v>
      </c>
      <c r="E50" s="4">
        <v>842338</v>
      </c>
      <c r="F50" s="37">
        <v>150000</v>
      </c>
      <c r="G50" s="4">
        <v>99419</v>
      </c>
      <c r="H50" s="34">
        <f t="shared" si="2"/>
        <v>123.81100636371561</v>
      </c>
    </row>
    <row r="51" spans="1:8">
      <c r="A51" s="3" t="s">
        <v>40</v>
      </c>
      <c r="B51" s="5" t="s">
        <v>110</v>
      </c>
      <c r="C51" s="4">
        <v>35793</v>
      </c>
      <c r="D51" s="4">
        <v>7943</v>
      </c>
      <c r="E51" s="4">
        <v>41450</v>
      </c>
      <c r="F51" s="37">
        <v>12000</v>
      </c>
      <c r="G51" s="4">
        <v>11121</v>
      </c>
      <c r="H51" s="34">
        <f t="shared" si="2"/>
        <v>140.01007176129926</v>
      </c>
    </row>
    <row r="52" spans="1:8">
      <c r="A52" s="8" t="s">
        <v>41</v>
      </c>
      <c r="B52" s="9" t="s">
        <v>111</v>
      </c>
      <c r="C52" s="10">
        <f>SUM(C53:C58)</f>
        <v>3193326</v>
      </c>
      <c r="D52" s="10">
        <f>SUM(D53:D58)</f>
        <v>854747</v>
      </c>
      <c r="E52" s="10">
        <f>SUM(E53:E58)</f>
        <v>3094752</v>
      </c>
      <c r="F52" s="39">
        <f t="shared" ref="F52:G52" si="10">SUM(F53:F58)</f>
        <v>1059074</v>
      </c>
      <c r="G52" s="10">
        <f t="shared" si="10"/>
        <v>489865</v>
      </c>
      <c r="H52" s="34">
        <f t="shared" si="2"/>
        <v>57.311110773129357</v>
      </c>
    </row>
    <row r="53" spans="1:8">
      <c r="A53" s="3" t="s">
        <v>42</v>
      </c>
      <c r="B53" s="5" t="s">
        <v>112</v>
      </c>
      <c r="C53" s="4">
        <v>913677</v>
      </c>
      <c r="D53" s="4">
        <v>146550</v>
      </c>
      <c r="E53" s="4">
        <v>915254</v>
      </c>
      <c r="F53" s="37">
        <v>585000</v>
      </c>
      <c r="G53" s="4">
        <v>181144</v>
      </c>
      <c r="H53" s="34">
        <f t="shared" si="2"/>
        <v>123.60559535994543</v>
      </c>
    </row>
    <row r="54" spans="1:8">
      <c r="A54" s="3" t="s">
        <v>120</v>
      </c>
      <c r="B54" s="5" t="s">
        <v>119</v>
      </c>
      <c r="C54" s="4">
        <v>54866</v>
      </c>
      <c r="D54" s="4"/>
      <c r="E54" s="4">
        <v>56254</v>
      </c>
      <c r="F54" s="37"/>
      <c r="G54" s="4"/>
      <c r="H54" s="34"/>
    </row>
    <row r="55" spans="1:8" ht="12.75" customHeight="1">
      <c r="A55" s="3" t="s">
        <v>43</v>
      </c>
      <c r="B55" s="5" t="s">
        <v>113</v>
      </c>
      <c r="C55" s="4">
        <v>67591</v>
      </c>
      <c r="D55" s="4">
        <v>8315</v>
      </c>
      <c r="E55" s="4">
        <v>77871</v>
      </c>
      <c r="F55" s="37">
        <v>700</v>
      </c>
      <c r="G55" s="4">
        <v>651</v>
      </c>
      <c r="H55" s="34">
        <f t="shared" si="2"/>
        <v>7.8292242934455807</v>
      </c>
    </row>
    <row r="56" spans="1:8">
      <c r="A56" s="3" t="s">
        <v>44</v>
      </c>
      <c r="B56" s="5" t="s">
        <v>114</v>
      </c>
      <c r="C56" s="4">
        <v>55220</v>
      </c>
      <c r="D56" s="4">
        <v>12594</v>
      </c>
      <c r="E56" s="4">
        <v>61751</v>
      </c>
      <c r="F56" s="37">
        <v>18000</v>
      </c>
      <c r="G56" s="4">
        <v>17723</v>
      </c>
      <c r="H56" s="34">
        <f t="shared" si="2"/>
        <v>140.72574241702398</v>
      </c>
    </row>
    <row r="57" spans="1:8" ht="26.25">
      <c r="A57" s="3" t="s">
        <v>45</v>
      </c>
      <c r="B57" s="5" t="s">
        <v>115</v>
      </c>
      <c r="C57" s="4">
        <v>49871</v>
      </c>
      <c r="D57" s="4">
        <v>11616</v>
      </c>
      <c r="E57" s="4">
        <v>52953</v>
      </c>
      <c r="F57" s="37">
        <v>17000</v>
      </c>
      <c r="G57" s="4">
        <v>16490</v>
      </c>
      <c r="H57" s="34">
        <f t="shared" si="2"/>
        <v>141.95936639118457</v>
      </c>
    </row>
    <row r="58" spans="1:8">
      <c r="A58" s="3" t="s">
        <v>46</v>
      </c>
      <c r="B58" s="5" t="s">
        <v>116</v>
      </c>
      <c r="C58" s="4">
        <v>2052101</v>
      </c>
      <c r="D58" s="4">
        <v>675672</v>
      </c>
      <c r="E58" s="4">
        <v>1930669</v>
      </c>
      <c r="F58" s="37">
        <v>438374</v>
      </c>
      <c r="G58" s="4">
        <v>273857</v>
      </c>
      <c r="H58" s="34">
        <f t="shared" si="2"/>
        <v>40.5310564889473</v>
      </c>
    </row>
    <row r="59" spans="1:8">
      <c r="A59" s="8" t="s">
        <v>47</v>
      </c>
      <c r="B59" s="9">
        <v>1000</v>
      </c>
      <c r="C59" s="10">
        <f>SUM(C60:C64)</f>
        <v>8616072</v>
      </c>
      <c r="D59" s="10">
        <f>SUM(D60:D64)</f>
        <v>2043742</v>
      </c>
      <c r="E59" s="10">
        <f>SUM(E60:E64)</f>
        <v>10467744</v>
      </c>
      <c r="F59" s="39">
        <f t="shared" ref="F59:G59" si="11">SUM(F60:F64)</f>
        <v>3322000</v>
      </c>
      <c r="G59" s="10">
        <f t="shared" si="11"/>
        <v>2371893</v>
      </c>
      <c r="H59" s="34">
        <f t="shared" si="2"/>
        <v>116.05638089347872</v>
      </c>
    </row>
    <row r="60" spans="1:8">
      <c r="A60" s="3" t="s">
        <v>48</v>
      </c>
      <c r="B60" s="5">
        <v>1001</v>
      </c>
      <c r="C60" s="4">
        <v>18773</v>
      </c>
      <c r="D60" s="4">
        <v>4876</v>
      </c>
      <c r="E60" s="4">
        <v>728412</v>
      </c>
      <c r="F60" s="37">
        <v>250000</v>
      </c>
      <c r="G60" s="4">
        <v>206359</v>
      </c>
      <c r="H60" s="34">
        <f t="shared" si="2"/>
        <v>4232.1369975389662</v>
      </c>
    </row>
    <row r="61" spans="1:8">
      <c r="A61" s="3" t="s">
        <v>49</v>
      </c>
      <c r="B61" s="5">
        <v>1002</v>
      </c>
      <c r="C61" s="4">
        <v>1294678</v>
      </c>
      <c r="D61" s="4">
        <v>309230</v>
      </c>
      <c r="E61" s="4">
        <v>1435320</v>
      </c>
      <c r="F61" s="37">
        <v>500000</v>
      </c>
      <c r="G61" s="4">
        <v>334101</v>
      </c>
      <c r="H61" s="34">
        <f t="shared" si="2"/>
        <v>108.04288070368335</v>
      </c>
    </row>
    <row r="62" spans="1:8">
      <c r="A62" s="3" t="s">
        <v>50</v>
      </c>
      <c r="B62" s="5">
        <v>1003</v>
      </c>
      <c r="C62" s="4">
        <v>5579085</v>
      </c>
      <c r="D62" s="4">
        <v>1379341</v>
      </c>
      <c r="E62" s="4">
        <v>5881838</v>
      </c>
      <c r="F62" s="37">
        <v>2000000</v>
      </c>
      <c r="G62" s="4">
        <v>1396351</v>
      </c>
      <c r="H62" s="34">
        <f t="shared" si="2"/>
        <v>101.23319759218352</v>
      </c>
    </row>
    <row r="63" spans="1:8">
      <c r="A63" s="3" t="s">
        <v>51</v>
      </c>
      <c r="B63" s="5">
        <v>1004</v>
      </c>
      <c r="C63" s="4">
        <v>1533354</v>
      </c>
      <c r="D63" s="4">
        <v>307565</v>
      </c>
      <c r="E63" s="4">
        <v>2198401</v>
      </c>
      <c r="F63" s="37">
        <v>500000</v>
      </c>
      <c r="G63" s="4">
        <v>384269</v>
      </c>
      <c r="H63" s="34">
        <f t="shared" si="2"/>
        <v>124.93911856030434</v>
      </c>
    </row>
    <row r="64" spans="1:8">
      <c r="A64" s="3" t="s">
        <v>52</v>
      </c>
      <c r="B64" s="5">
        <v>1006</v>
      </c>
      <c r="C64" s="4">
        <v>190182</v>
      </c>
      <c r="D64" s="4">
        <v>42730</v>
      </c>
      <c r="E64" s="4">
        <v>223773</v>
      </c>
      <c r="F64" s="37">
        <v>72000</v>
      </c>
      <c r="G64" s="4">
        <v>50813</v>
      </c>
      <c r="H64" s="34">
        <f t="shared" si="2"/>
        <v>118.91645214135266</v>
      </c>
    </row>
    <row r="65" spans="1:8">
      <c r="A65" s="8" t="s">
        <v>53</v>
      </c>
      <c r="B65" s="9">
        <v>1100</v>
      </c>
      <c r="C65" s="10">
        <f>SUM(C66:C69)</f>
        <v>803095</v>
      </c>
      <c r="D65" s="10">
        <f>SUM(D66:D69)</f>
        <v>30873</v>
      </c>
      <c r="E65" s="10">
        <f>SUM(E66:E69)</f>
        <v>579997</v>
      </c>
      <c r="F65" s="39">
        <f t="shared" ref="F65:G65" si="12">SUM(F66:F69)</f>
        <v>33200</v>
      </c>
      <c r="G65" s="10">
        <f t="shared" si="12"/>
        <v>31699</v>
      </c>
      <c r="H65" s="34">
        <f t="shared" si="2"/>
        <v>102.67547695397272</v>
      </c>
    </row>
    <row r="66" spans="1:8">
      <c r="A66" s="3" t="s">
        <v>54</v>
      </c>
      <c r="B66" s="5">
        <v>1101</v>
      </c>
      <c r="C66" s="4">
        <v>77536</v>
      </c>
      <c r="D66" s="4">
        <v>8738</v>
      </c>
      <c r="E66" s="4">
        <v>85191</v>
      </c>
      <c r="F66" s="37">
        <v>12000</v>
      </c>
      <c r="G66" s="4">
        <v>11404</v>
      </c>
      <c r="H66" s="34">
        <f t="shared" si="2"/>
        <v>130.51041428244449</v>
      </c>
    </row>
    <row r="67" spans="1:8">
      <c r="A67" s="3" t="s">
        <v>55</v>
      </c>
      <c r="B67" s="5">
        <v>1102</v>
      </c>
      <c r="C67" s="4">
        <v>627035</v>
      </c>
      <c r="D67" s="4">
        <v>210</v>
      </c>
      <c r="E67" s="4">
        <v>400531</v>
      </c>
      <c r="F67" s="37">
        <v>200</v>
      </c>
      <c r="G67" s="4">
        <v>150</v>
      </c>
      <c r="H67" s="34">
        <f t="shared" si="2"/>
        <v>71.428571428571431</v>
      </c>
    </row>
    <row r="68" spans="1:8">
      <c r="A68" s="3" t="s">
        <v>56</v>
      </c>
      <c r="B68" s="5">
        <v>1103</v>
      </c>
      <c r="C68" s="4">
        <v>56647</v>
      </c>
      <c r="D68" s="4">
        <v>14299</v>
      </c>
      <c r="E68" s="4">
        <v>61834</v>
      </c>
      <c r="F68" s="37">
        <v>15000</v>
      </c>
      <c r="G68" s="4">
        <v>14308</v>
      </c>
      <c r="H68" s="34">
        <f t="shared" si="2"/>
        <v>100.06294146443808</v>
      </c>
    </row>
    <row r="69" spans="1:8">
      <c r="A69" s="3" t="s">
        <v>57</v>
      </c>
      <c r="B69" s="5">
        <v>1105</v>
      </c>
      <c r="C69" s="4">
        <v>41877</v>
      </c>
      <c r="D69" s="4">
        <v>7626</v>
      </c>
      <c r="E69" s="4">
        <v>32441</v>
      </c>
      <c r="F69" s="37">
        <v>6000</v>
      </c>
      <c r="G69" s="4">
        <v>5837</v>
      </c>
      <c r="H69" s="34">
        <f t="shared" si="2"/>
        <v>76.540781536847618</v>
      </c>
    </row>
    <row r="70" spans="1:8">
      <c r="A70" s="8" t="s">
        <v>58</v>
      </c>
      <c r="B70" s="9">
        <v>1200</v>
      </c>
      <c r="C70" s="10">
        <f>C71+C72</f>
        <v>71790</v>
      </c>
      <c r="D70" s="10">
        <f>D71+D72</f>
        <v>9770</v>
      </c>
      <c r="E70" s="10">
        <f>E71+E72</f>
        <v>77294</v>
      </c>
      <c r="F70" s="39">
        <f t="shared" ref="F70:G70" si="13">F71+F72</f>
        <v>9500</v>
      </c>
      <c r="G70" s="10">
        <f t="shared" si="13"/>
        <v>8346</v>
      </c>
      <c r="H70" s="34">
        <f t="shared" si="2"/>
        <v>85.42476970317297</v>
      </c>
    </row>
    <row r="71" spans="1:8">
      <c r="A71" s="3" t="s">
        <v>59</v>
      </c>
      <c r="B71" s="5">
        <v>1202</v>
      </c>
      <c r="C71" s="4">
        <v>67945</v>
      </c>
      <c r="D71" s="4">
        <v>8934</v>
      </c>
      <c r="E71" s="4">
        <v>73773</v>
      </c>
      <c r="F71" s="37">
        <v>9000</v>
      </c>
      <c r="G71" s="4">
        <v>7868</v>
      </c>
      <c r="H71" s="34">
        <f t="shared" si="2"/>
        <v>88.068054622789347</v>
      </c>
    </row>
    <row r="72" spans="1:8">
      <c r="A72" s="3" t="s">
        <v>60</v>
      </c>
      <c r="B72" s="5">
        <v>1204</v>
      </c>
      <c r="C72" s="4">
        <v>3845</v>
      </c>
      <c r="D72" s="4">
        <v>836</v>
      </c>
      <c r="E72" s="4">
        <v>3521</v>
      </c>
      <c r="F72" s="37">
        <v>500</v>
      </c>
      <c r="G72" s="4">
        <v>478</v>
      </c>
      <c r="H72" s="34">
        <f t="shared" ref="H72:H80" si="14">G72/D72*100</f>
        <v>57.177033492822972</v>
      </c>
    </row>
    <row r="73" spans="1:8" ht="26.25">
      <c r="A73" s="8" t="s">
        <v>61</v>
      </c>
      <c r="B73" s="9">
        <v>1300</v>
      </c>
      <c r="C73" s="10">
        <f>C74</f>
        <v>927000</v>
      </c>
      <c r="D73" s="10">
        <f>D74</f>
        <v>248515</v>
      </c>
      <c r="E73" s="10">
        <f>E74</f>
        <v>927000</v>
      </c>
      <c r="F73" s="39">
        <f t="shared" ref="F73:G73" si="15">F74</f>
        <v>250</v>
      </c>
      <c r="G73" s="10">
        <f t="shared" si="15"/>
        <v>238075</v>
      </c>
      <c r="H73" s="34">
        <f t="shared" si="14"/>
        <v>95.799046335231282</v>
      </c>
    </row>
    <row r="74" spans="1:8" ht="26.25">
      <c r="A74" s="3" t="s">
        <v>62</v>
      </c>
      <c r="B74" s="5">
        <v>1301</v>
      </c>
      <c r="C74" s="4">
        <v>927000</v>
      </c>
      <c r="D74" s="4">
        <v>248515</v>
      </c>
      <c r="E74" s="4">
        <v>927000</v>
      </c>
      <c r="F74" s="37">
        <v>250</v>
      </c>
      <c r="G74" s="4">
        <v>238075</v>
      </c>
      <c r="H74" s="34">
        <f t="shared" si="14"/>
        <v>95.799046335231282</v>
      </c>
    </row>
    <row r="75" spans="1:8" ht="39">
      <c r="A75" s="8" t="s">
        <v>63</v>
      </c>
      <c r="B75" s="9">
        <v>1400</v>
      </c>
      <c r="C75" s="10">
        <f>C76+C77+C78</f>
        <v>1523018</v>
      </c>
      <c r="D75" s="10">
        <f>D76+D77+D78</f>
        <v>388687</v>
      </c>
      <c r="E75" s="10">
        <f>SUM(E76:E78)</f>
        <v>1795293</v>
      </c>
      <c r="F75" s="39">
        <f>SUM(F76:F78)</f>
        <v>570</v>
      </c>
      <c r="G75" s="10">
        <f t="shared" ref="G75" si="16">SUM(G76:G78)</f>
        <v>565450</v>
      </c>
      <c r="H75" s="34">
        <f t="shared" si="14"/>
        <v>145.47695189188218</v>
      </c>
    </row>
    <row r="76" spans="1:8" ht="25.5" customHeight="1">
      <c r="A76" s="3" t="s">
        <v>64</v>
      </c>
      <c r="B76" s="5">
        <v>1401</v>
      </c>
      <c r="C76" s="4">
        <v>1345620</v>
      </c>
      <c r="D76" s="4">
        <v>349752</v>
      </c>
      <c r="E76" s="4">
        <v>1425733</v>
      </c>
      <c r="F76" s="37">
        <v>500</v>
      </c>
      <c r="G76" s="4">
        <v>496790</v>
      </c>
      <c r="H76" s="34">
        <f t="shared" si="14"/>
        <v>142.04064594341133</v>
      </c>
    </row>
    <row r="77" spans="1:8">
      <c r="A77" s="3" t="s">
        <v>65</v>
      </c>
      <c r="B77" s="5">
        <v>1402</v>
      </c>
      <c r="C77" s="4">
        <v>149106</v>
      </c>
      <c r="D77" s="4">
        <v>34048</v>
      </c>
      <c r="E77" s="4">
        <v>307080</v>
      </c>
      <c r="F77" s="37">
        <v>45</v>
      </c>
      <c r="G77" s="4">
        <v>44836</v>
      </c>
      <c r="H77" s="34">
        <f t="shared" si="14"/>
        <v>131.68468045112783</v>
      </c>
    </row>
    <row r="78" spans="1:8">
      <c r="A78" s="1" t="s">
        <v>66</v>
      </c>
      <c r="B78" s="6">
        <v>1403</v>
      </c>
      <c r="C78" s="4">
        <v>28292</v>
      </c>
      <c r="D78" s="4">
        <v>4887</v>
      </c>
      <c r="E78" s="4">
        <v>62480</v>
      </c>
      <c r="F78" s="37">
        <v>25</v>
      </c>
      <c r="G78" s="4">
        <v>23824</v>
      </c>
      <c r="H78" s="34">
        <f t="shared" si="14"/>
        <v>487.49744219357478</v>
      </c>
    </row>
    <row r="79" spans="1:8">
      <c r="A79" s="19" t="s">
        <v>123</v>
      </c>
      <c r="B79" s="22"/>
      <c r="C79" s="23">
        <v>-1524444</v>
      </c>
      <c r="D79" s="23">
        <v>-524649</v>
      </c>
      <c r="E79" s="23">
        <v>-1511220</v>
      </c>
      <c r="F79" s="23">
        <v>-1237461</v>
      </c>
      <c r="G79" s="23">
        <v>589539</v>
      </c>
      <c r="H79" s="34">
        <f t="shared" si="14"/>
        <v>-112.36826907132198</v>
      </c>
    </row>
    <row r="80" spans="1:8">
      <c r="A80" s="20" t="s">
        <v>124</v>
      </c>
      <c r="B80" s="24"/>
      <c r="C80" s="25">
        <f>C81+C84+C88+C94</f>
        <v>1514444</v>
      </c>
      <c r="D80" s="33">
        <f>D81+D84+D88+D94</f>
        <v>524649</v>
      </c>
      <c r="E80" s="25">
        <f>E81+E84+E88+E94</f>
        <v>1511220</v>
      </c>
      <c r="F80" s="40">
        <f>F81+F84+F88+F94</f>
        <v>1237461</v>
      </c>
      <c r="G80" s="25">
        <f>G81+G84+G88+G94</f>
        <v>-589539</v>
      </c>
      <c r="H80" s="34">
        <f t="shared" si="14"/>
        <v>-112.36826907132198</v>
      </c>
    </row>
    <row r="81" spans="1:8">
      <c r="A81" s="16" t="s">
        <v>125</v>
      </c>
      <c r="B81" s="26"/>
      <c r="C81" s="10">
        <f t="shared" ref="C81" si="17">C82+C83</f>
        <v>1342198</v>
      </c>
      <c r="D81" s="10">
        <f>D82+D83</f>
        <v>-1400000</v>
      </c>
      <c r="E81" s="10">
        <f>E82+E83</f>
        <v>1200841</v>
      </c>
      <c r="F81" s="39">
        <f>F82+F83</f>
        <v>-2471000</v>
      </c>
      <c r="G81" s="10">
        <f t="shared" ref="G81" si="18">G82+G83</f>
        <v>-2949773</v>
      </c>
      <c r="H81" s="34">
        <f t="shared" ref="H81:H94" si="19">G81/D81*100</f>
        <v>210.69807142857141</v>
      </c>
    </row>
    <row r="82" spans="1:8" ht="23.25">
      <c r="A82" s="13" t="s">
        <v>126</v>
      </c>
      <c r="B82" s="27"/>
      <c r="C82" s="28">
        <v>16581223</v>
      </c>
      <c r="D82" s="28">
        <v>300000</v>
      </c>
      <c r="E82" s="28">
        <v>9717847</v>
      </c>
      <c r="F82" s="37"/>
      <c r="G82" s="28">
        <v>1500000</v>
      </c>
      <c r="H82" s="34">
        <f t="shared" si="19"/>
        <v>500</v>
      </c>
    </row>
    <row r="83" spans="1:8" ht="23.25">
      <c r="A83" s="13" t="s">
        <v>127</v>
      </c>
      <c r="B83" s="27"/>
      <c r="C83" s="28">
        <v>-15239025</v>
      </c>
      <c r="D83" s="28">
        <v>-1700000</v>
      </c>
      <c r="E83" s="28">
        <v>-8517006</v>
      </c>
      <c r="F83" s="37">
        <v>-2471000</v>
      </c>
      <c r="G83" s="28">
        <v>-4449773</v>
      </c>
      <c r="H83" s="34">
        <f t="shared" si="19"/>
        <v>261.75135294117649</v>
      </c>
    </row>
    <row r="84" spans="1:8" ht="23.25">
      <c r="A84" s="17" t="s">
        <v>128</v>
      </c>
      <c r="B84" s="26"/>
      <c r="C84" s="10">
        <f t="shared" ref="C84:D84" si="20">C85+C87</f>
        <v>-282352</v>
      </c>
      <c r="D84" s="10">
        <f t="shared" si="20"/>
        <v>1478525</v>
      </c>
      <c r="E84" s="10">
        <f>E85+E87</f>
        <v>-338822</v>
      </c>
      <c r="F84" s="39">
        <f>F85+F87</f>
        <v>2281488</v>
      </c>
      <c r="G84" s="10">
        <f>G85+G87</f>
        <v>2281488</v>
      </c>
      <c r="H84" s="34">
        <f t="shared" si="19"/>
        <v>154.30838166415853</v>
      </c>
    </row>
    <row r="85" spans="1:8" ht="34.5">
      <c r="A85" s="13" t="s">
        <v>129</v>
      </c>
      <c r="B85" s="27"/>
      <c r="C85" s="28">
        <v>7674400</v>
      </c>
      <c r="D85" s="28">
        <v>1478525</v>
      </c>
      <c r="E85" s="28">
        <v>6822140</v>
      </c>
      <c r="F85" s="37">
        <v>2281488</v>
      </c>
      <c r="G85" s="28">
        <v>2281488</v>
      </c>
      <c r="H85" s="34">
        <f t="shared" si="19"/>
        <v>154.30838166415853</v>
      </c>
    </row>
    <row r="86" spans="1:8" ht="26.25">
      <c r="A86" s="32" t="s">
        <v>136</v>
      </c>
      <c r="B86" s="29"/>
      <c r="C86" s="30">
        <v>7674400</v>
      </c>
      <c r="D86" s="30">
        <v>1478525</v>
      </c>
      <c r="E86" s="30">
        <v>6822140</v>
      </c>
      <c r="F86" s="38">
        <v>2281488</v>
      </c>
      <c r="G86" s="30">
        <v>2281488</v>
      </c>
      <c r="H86" s="34">
        <f t="shared" si="19"/>
        <v>154.30838166415853</v>
      </c>
    </row>
    <row r="87" spans="1:8" ht="34.5">
      <c r="A87" s="13" t="s">
        <v>130</v>
      </c>
      <c r="B87" s="27"/>
      <c r="C87" s="28">
        <v>-7956752</v>
      </c>
      <c r="D87" s="28"/>
      <c r="E87" s="28">
        <v>-7160962</v>
      </c>
      <c r="F87" s="37"/>
      <c r="G87" s="28"/>
      <c r="H87" s="34"/>
    </row>
    <row r="88" spans="1:8" ht="23.25">
      <c r="A88" s="17" t="s">
        <v>131</v>
      </c>
      <c r="B88" s="26"/>
      <c r="C88" s="10">
        <f t="shared" ref="C88" si="21">C89+C90+C91</f>
        <v>300070</v>
      </c>
      <c r="D88" s="10">
        <f t="shared" ref="D88:F88" si="22">D89+D90+D91+D92</f>
        <v>785715</v>
      </c>
      <c r="E88" s="10">
        <f>E89+E90+E91+E92</f>
        <v>348491</v>
      </c>
      <c r="F88" s="39">
        <f t="shared" si="22"/>
        <v>845018</v>
      </c>
      <c r="G88" s="10">
        <f>SUM(G89:G93)</f>
        <v>806966</v>
      </c>
      <c r="H88" s="34">
        <f t="shared" si="19"/>
        <v>102.70467026848158</v>
      </c>
    </row>
    <row r="89" spans="1:8" ht="23.25">
      <c r="A89" s="13" t="s">
        <v>132</v>
      </c>
      <c r="B89" s="27"/>
      <c r="C89" s="28">
        <v>300000</v>
      </c>
      <c r="D89" s="28"/>
      <c r="E89" s="28">
        <v>300000</v>
      </c>
      <c r="F89" s="37"/>
      <c r="G89" s="28"/>
      <c r="H89" s="34"/>
    </row>
    <row r="90" spans="1:8" ht="23.25">
      <c r="A90" s="13" t="s">
        <v>133</v>
      </c>
      <c r="B90" s="27"/>
      <c r="C90" s="28">
        <v>0</v>
      </c>
      <c r="D90" s="28">
        <v>2000</v>
      </c>
      <c r="E90" s="28">
        <v>48455</v>
      </c>
      <c r="F90" s="37">
        <v>1000</v>
      </c>
      <c r="G90" s="28">
        <v>-4681</v>
      </c>
      <c r="H90" s="34"/>
    </row>
    <row r="91" spans="1:8">
      <c r="A91" s="13" t="s">
        <v>134</v>
      </c>
      <c r="B91" s="27"/>
      <c r="C91" s="28">
        <v>70</v>
      </c>
      <c r="D91" s="28">
        <v>14</v>
      </c>
      <c r="E91" s="28">
        <v>36</v>
      </c>
      <c r="F91" s="37">
        <v>6</v>
      </c>
      <c r="G91" s="28">
        <v>4</v>
      </c>
      <c r="H91" s="34">
        <f t="shared" si="19"/>
        <v>28.571428571428569</v>
      </c>
    </row>
    <row r="92" spans="1:8" s="15" customFormat="1">
      <c r="A92" s="14" t="s">
        <v>150</v>
      </c>
      <c r="B92" s="31"/>
      <c r="C92" s="4"/>
      <c r="D92" s="4">
        <v>783701</v>
      </c>
      <c r="E92" s="4"/>
      <c r="F92" s="37">
        <v>844012</v>
      </c>
      <c r="G92" s="4">
        <v>817544</v>
      </c>
      <c r="H92" s="34">
        <f t="shared" si="19"/>
        <v>104.31835610775029</v>
      </c>
    </row>
    <row r="93" spans="1:8" s="15" customFormat="1">
      <c r="A93" s="14" t="s">
        <v>151</v>
      </c>
      <c r="B93" s="31"/>
      <c r="C93" s="4"/>
      <c r="D93" s="4"/>
      <c r="E93" s="4"/>
      <c r="F93" s="37"/>
      <c r="G93" s="4">
        <v>-5901</v>
      </c>
      <c r="H93" s="34"/>
    </row>
    <row r="94" spans="1:8">
      <c r="A94" s="18" t="s">
        <v>135</v>
      </c>
      <c r="B94" s="26"/>
      <c r="C94" s="10">
        <v>154528</v>
      </c>
      <c r="D94" s="10">
        <v>-339591</v>
      </c>
      <c r="E94" s="10">
        <v>300710</v>
      </c>
      <c r="F94" s="39">
        <v>581955</v>
      </c>
      <c r="G94" s="10">
        <v>-728220</v>
      </c>
      <c r="H94" s="34">
        <f t="shared" si="19"/>
        <v>214.44031202240345</v>
      </c>
    </row>
  </sheetData>
  <mergeCells count="6">
    <mergeCell ref="H4:H5"/>
    <mergeCell ref="A3:H3"/>
    <mergeCell ref="A1:G1"/>
    <mergeCell ref="A2:G2"/>
    <mergeCell ref="C4:D4"/>
    <mergeCell ref="E4:G4"/>
  </mergeCells>
  <pageMargins left="0.31496062992125984" right="0.11811023622047245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2020-05-14T07:38:47Z</dcterms:modified>
</cp:coreProperties>
</file>