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F80" i="1"/>
  <c r="G88"/>
  <c r="E88"/>
  <c r="H90" l="1"/>
  <c r="G80"/>
  <c r="F88"/>
  <c r="F84" l="1"/>
  <c r="G49"/>
  <c r="F49"/>
  <c r="H35"/>
  <c r="H67"/>
  <c r="H21"/>
  <c r="H30"/>
  <c r="H83"/>
  <c r="H31"/>
  <c r="H79"/>
  <c r="H78"/>
  <c r="H77"/>
  <c r="H76"/>
  <c r="H74"/>
  <c r="H72"/>
  <c r="H71"/>
  <c r="H69"/>
  <c r="H68"/>
  <c r="H66"/>
  <c r="H64"/>
  <c r="H63"/>
  <c r="H62"/>
  <c r="H61"/>
  <c r="H60"/>
  <c r="H58"/>
  <c r="H57"/>
  <c r="H56"/>
  <c r="H55"/>
  <c r="H53"/>
  <c r="H51"/>
  <c r="H50"/>
  <c r="H48"/>
  <c r="H46"/>
  <c r="H45"/>
  <c r="H44"/>
  <c r="H43"/>
  <c r="H42"/>
  <c r="H41"/>
  <c r="H39"/>
  <c r="H38"/>
  <c r="H36"/>
  <c r="H34"/>
  <c r="H33"/>
  <c r="H29"/>
  <c r="H28"/>
  <c r="H27"/>
  <c r="H25"/>
  <c r="H24"/>
  <c r="H22"/>
  <c r="H20"/>
  <c r="H19"/>
  <c r="H18"/>
  <c r="H16"/>
  <c r="H14"/>
  <c r="H12"/>
  <c r="H11"/>
  <c r="H10"/>
  <c r="H9"/>
  <c r="H8"/>
  <c r="H94"/>
  <c r="H92"/>
  <c r="H91"/>
  <c r="H87"/>
  <c r="H86"/>
  <c r="H85"/>
  <c r="H82"/>
  <c r="F81"/>
  <c r="F70"/>
  <c r="F59"/>
  <c r="F32"/>
  <c r="F23"/>
  <c r="F7"/>
  <c r="G81"/>
  <c r="G75"/>
  <c r="F75"/>
  <c r="E75"/>
  <c r="G73"/>
  <c r="F73"/>
  <c r="G70"/>
  <c r="G65"/>
  <c r="F65"/>
  <c r="G59"/>
  <c r="G52"/>
  <c r="F52"/>
  <c r="G37"/>
  <c r="F37"/>
  <c r="G40"/>
  <c r="F40"/>
  <c r="G32"/>
  <c r="G23"/>
  <c r="E23"/>
  <c r="G17"/>
  <c r="F17"/>
  <c r="G15"/>
  <c r="F15"/>
  <c r="G7"/>
  <c r="G6" l="1"/>
  <c r="F6"/>
  <c r="D88"/>
  <c r="D81"/>
  <c r="C88"/>
  <c r="D84"/>
  <c r="C84"/>
  <c r="C81"/>
  <c r="G84"/>
  <c r="E84"/>
  <c r="E80" s="1"/>
  <c r="E81"/>
  <c r="E73"/>
  <c r="E70"/>
  <c r="E65"/>
  <c r="E59"/>
  <c r="E52"/>
  <c r="E49"/>
  <c r="E40"/>
  <c r="E37"/>
  <c r="E32"/>
  <c r="E17"/>
  <c r="E15"/>
  <c r="E7"/>
  <c r="C7"/>
  <c r="C75"/>
  <c r="C73"/>
  <c r="C70"/>
  <c r="C65"/>
  <c r="C59"/>
  <c r="C52"/>
  <c r="C49"/>
  <c r="C40"/>
  <c r="C37"/>
  <c r="C32"/>
  <c r="C23"/>
  <c r="C17"/>
  <c r="C15"/>
  <c r="D75"/>
  <c r="H75" s="1"/>
  <c r="D73"/>
  <c r="H73" s="1"/>
  <c r="D70"/>
  <c r="H70" s="1"/>
  <c r="D65"/>
  <c r="H65" s="1"/>
  <c r="D59"/>
  <c r="H59" s="1"/>
  <c r="D52"/>
  <c r="H52" s="1"/>
  <c r="D49"/>
  <c r="H49" s="1"/>
  <c r="D40"/>
  <c r="H40" s="1"/>
  <c r="D37"/>
  <c r="H37" s="1"/>
  <c r="D32"/>
  <c r="H32" s="1"/>
  <c r="D23"/>
  <c r="H23" s="1"/>
  <c r="D17"/>
  <c r="H17" s="1"/>
  <c r="D15"/>
  <c r="H15" s="1"/>
  <c r="D7"/>
  <c r="H7" s="1"/>
  <c r="D80" l="1"/>
  <c r="C80"/>
  <c r="H84"/>
  <c r="H81"/>
  <c r="H88"/>
  <c r="E6"/>
  <c r="C6"/>
  <c r="D6"/>
  <c r="H6" s="1"/>
  <c r="H80" l="1"/>
</calcChain>
</file>

<file path=xl/sharedStrings.xml><?xml version="1.0" encoding="utf-8"?>
<sst xmlns="http://schemas.openxmlformats.org/spreadsheetml/2006/main" count="154" uniqueCount="154">
  <si>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</si>
  <si>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</si>
  <si>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</si>
  <si>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</si>
  <si>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</si>
  <si>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</si>
  <si>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</si>
  <si>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</si>
  <si>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</si>
  <si>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</si>
  <si>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</si>
  <si>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</si>
  <si>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</si>
  <si>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</si>
  <si>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Миграционная политика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</si>
  <si>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</si>
  <si>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</si>
  <si>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</si>
  <si>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</si>
  <si>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</si>
  <si>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</si>
  <si>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</si>
  <si>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</si>
  <si>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</si>
  <si>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</si>
  <si>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</si>
  <si>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</si>
  <si>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</si>
  <si>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</si>
  <si>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</si>
  <si>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</si>
  <si>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</si>
  <si>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</si>
  <si>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</si>
  <si>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</si>
  <si>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Среднее профессиональное образование</t>
  </si>
  <si>
    <t>Профессиональная подготовка, переподготовка и повышение квалификации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</si>
  <si>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</si>
  <si>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</si>
  <si>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</si>
  <si>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</si>
  <si>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</si>
  <si>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</si>
  <si>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Скорая медицинская помощь</t>
  </si>
  <si>
    <t>Санаторно-оздоровительная помощь</t>
  </si>
  <si>
    <t>Заготовка, переработка, хранение и обеспечение безопасности донорской крови и её компонентов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</si>
  <si>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</si>
  <si>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</si>
  <si>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</si>
  <si>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</si>
  <si>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</si>
  <si>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</si>
  <si>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</si>
  <si>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</si>
  <si>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</si>
  <si>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</si>
  <si>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</si>
  <si>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</si>
  <si>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</si>
  <si>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</si>
  <si>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Другие вопросы в области средств массовой информации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</si>
  <si>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</si>
  <si>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</si>
  <si>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</si>
  <si>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</si>
  <si>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</si>
  <si>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</si>
  <si>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Наименование показателя</t>
  </si>
  <si>
    <t>0100</t>
  </si>
  <si>
    <t>0103</t>
  </si>
  <si>
    <t>0104</t>
  </si>
  <si>
    <t>0105</t>
  </si>
  <si>
    <t>0106</t>
  </si>
  <si>
    <t>0107</t>
  </si>
  <si>
    <t>0111</t>
  </si>
  <si>
    <t>0113</t>
  </si>
  <si>
    <t>0200</t>
  </si>
  <si>
    <t>0203</t>
  </si>
  <si>
    <t>0300</t>
  </si>
  <si>
    <t>0304</t>
  </si>
  <si>
    <t>0309</t>
  </si>
  <si>
    <t>0310</t>
  </si>
  <si>
    <t>0311</t>
  </si>
  <si>
    <t>0314</t>
  </si>
  <si>
    <t>0400</t>
  </si>
  <si>
    <t>0401</t>
  </si>
  <si>
    <t>0405</t>
  </si>
  <si>
    <t>0406</t>
  </si>
  <si>
    <t>0407</t>
  </si>
  <si>
    <t>0408</t>
  </si>
  <si>
    <t>0409</t>
  </si>
  <si>
    <t>0412</t>
  </si>
  <si>
    <t>0500</t>
  </si>
  <si>
    <t>0501</t>
  </si>
  <si>
    <t>0502</t>
  </si>
  <si>
    <t>0503</t>
  </si>
  <si>
    <t>0505</t>
  </si>
  <si>
    <t>0600</t>
  </si>
  <si>
    <t>0603</t>
  </si>
  <si>
    <t>0605</t>
  </si>
  <si>
    <t>0700</t>
  </si>
  <si>
    <t>0701</t>
  </si>
  <si>
    <t>0702</t>
  </si>
  <si>
    <t>0703</t>
  </si>
  <si>
    <t>0704</t>
  </si>
  <si>
    <t>0705</t>
  </si>
  <si>
    <t>0707</t>
  </si>
  <si>
    <t>0709</t>
  </si>
  <si>
    <t>0800</t>
  </si>
  <si>
    <t>0801</t>
  </si>
  <si>
    <t>0804</t>
  </si>
  <si>
    <t>0900</t>
  </si>
  <si>
    <t>0901</t>
  </si>
  <si>
    <t>0904</t>
  </si>
  <si>
    <t>0905</t>
  </si>
  <si>
    <t>0906</t>
  </si>
  <si>
    <t>0909</t>
  </si>
  <si>
    <t>Сведения</t>
  </si>
  <si>
    <t>тыс.рублей</t>
  </si>
  <si>
    <t>0902</t>
  </si>
  <si>
    <t>Амбулаторная помощь</t>
  </si>
  <si>
    <t>РзПр</t>
  </si>
  <si>
    <t>темп роста</t>
  </si>
  <si>
    <t>Результат исполнения бюджета (дефицит / профицит)</t>
  </si>
  <si>
    <t>Источники финансирования дефицита бюджета - всего</t>
  </si>
  <si>
    <t xml:space="preserve">  Кредиты кредитных организаций в валюте Российской Федерации</t>
  </si>
  <si>
    <t xml:space="preserve">  Получение кредитов от кредитных организаций бюджетами субъектов Российской Федерации в валюте Российской Федерации</t>
  </si>
  <si>
    <t xml:space="preserve">  Погашение бюджетами субъектов Российской Федерации кредитов от кредитных организаций в валюте Российской Федерации</t>
  </si>
  <si>
    <t xml:space="preserve">  Бюджетные кредиты от других бюджетов бюджетной системы Российской Федерации</t>
  </si>
  <si>
    <t xml:space="preserve">  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</si>
  <si>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 xml:space="preserve">  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</si>
  <si>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  Иные источники внутреннего финансирования дефицитов бюджетов</t>
  </si>
  <si>
    <t xml:space="preserve">  Средства от продажи акций и иных форм участия в капитале, находящихся в собственности субъектов Российской Федерации</t>
  </si>
  <si>
    <t xml:space="preserve">  Бюджетные кредиты, предоставленные внутри страны в валюте Российской Федерации</t>
  </si>
  <si>
    <t xml:space="preserve">  Прочие бюджетные кредиты (ссуды), предоставленные внутри страны</t>
  </si>
  <si>
    <t xml:space="preserve">  Операции по управлению остатками средств на единых счетах бюджетов</t>
  </si>
  <si>
    <t>Изменение остатков средств</t>
  </si>
  <si>
    <t>в т.ч. краткосрочные кредиты на пополнение остатков средств на счете бюджета субъекта РФ</t>
  </si>
  <si>
    <t>Расходы -всего</t>
  </si>
  <si>
    <t>о расходах и источниках финансирования дефицита  областного бюджета</t>
  </si>
  <si>
    <t>0410</t>
  </si>
  <si>
    <t>Связь и информатика</t>
  </si>
  <si>
    <t>2019 год</t>
  </si>
  <si>
    <t>плановые назначения на 2019г.</t>
  </si>
  <si>
    <t>исполнено на 01.07.2019г.</t>
  </si>
  <si>
    <t>0708</t>
  </si>
  <si>
    <t>Прикладные научные исследования в области образования</t>
  </si>
  <si>
    <t xml:space="preserve">Молодежная политика </t>
  </si>
  <si>
    <t>Дополнительное образование детей</t>
  </si>
  <si>
    <t>плановые назначения на 2020г.</t>
  </si>
  <si>
    <t>исполнено на 01.07.2020г.</t>
  </si>
  <si>
    <t>кассовый план расходов на 1 полугодие        2020 г.</t>
  </si>
  <si>
    <t>Курсовая разница</t>
  </si>
  <si>
    <t>2020 год</t>
  </si>
</sst>
</file>

<file path=xl/styles.xml><?xml version="1.0" encoding="utf-8"?>
<styleSheet xmlns="http://schemas.openxmlformats.org/spreadsheetml/2006/main">
  <numFmts count="1">
    <numFmt numFmtId="164" formatCode="0.0"/>
  </numFmts>
  <fonts count="2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rgb="FF000000"/>
      <name val="Arial Cyr"/>
    </font>
    <font>
      <sz val="8"/>
      <color rgb="FF000000"/>
      <name val="Arial"/>
      <family val="2"/>
      <charset val="204"/>
    </font>
    <font>
      <b/>
      <sz val="8"/>
      <color rgb="FF000000"/>
      <name val="Arial Cyr"/>
      <charset val="204"/>
    </font>
    <font>
      <b/>
      <sz val="8"/>
      <color rgb="FF000000"/>
      <name val="Arial Cyr"/>
    </font>
    <font>
      <b/>
      <sz val="8"/>
      <color rgb="FF000000"/>
      <name val="Arial"/>
      <family val="2"/>
      <charset val="204"/>
    </font>
    <font>
      <b/>
      <sz val="8"/>
      <color theme="3"/>
      <name val="Arial Cyr"/>
    </font>
    <font>
      <b/>
      <sz val="8"/>
      <color theme="5" tint="-0.499984740745262"/>
      <name val="Arial Cyr"/>
    </font>
    <font>
      <b/>
      <sz val="10"/>
      <color theme="5" tint="-0.49998474074526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0"/>
      <color theme="3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</borders>
  <cellStyleXfs count="4">
    <xf numFmtId="0" fontId="0" fillId="0" borderId="0"/>
    <xf numFmtId="0" fontId="5" fillId="0" borderId="8">
      <alignment horizontal="left" wrapText="1"/>
    </xf>
    <xf numFmtId="0" fontId="5" fillId="0" borderId="10">
      <alignment horizontal="left" wrapText="1"/>
    </xf>
    <xf numFmtId="0" fontId="6" fillId="0" borderId="8">
      <alignment wrapText="1"/>
    </xf>
  </cellStyleXfs>
  <cellXfs count="62">
    <xf numFmtId="0" fontId="0" fillId="0" borderId="0" xfId="0"/>
    <xf numFmtId="0" fontId="2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wrapText="1"/>
    </xf>
    <xf numFmtId="3" fontId="4" fillId="0" borderId="1" xfId="0" applyNumberFormat="1" applyFont="1" applyFill="1" applyBorder="1"/>
    <xf numFmtId="49" fontId="4" fillId="0" borderId="3" xfId="0" applyNumberFormat="1" applyFont="1" applyFill="1" applyBorder="1" applyAlignment="1">
      <alignment horizontal="center"/>
    </xf>
    <xf numFmtId="49" fontId="2" fillId="0" borderId="3" xfId="0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3" borderId="1" xfId="0" applyFont="1" applyFill="1" applyBorder="1" applyAlignment="1">
      <alignment wrapText="1"/>
    </xf>
    <xf numFmtId="49" fontId="3" fillId="3" borderId="3" xfId="0" applyNumberFormat="1" applyFont="1" applyFill="1" applyBorder="1" applyAlignment="1">
      <alignment horizontal="center"/>
    </xf>
    <xf numFmtId="3" fontId="3" fillId="3" borderId="1" xfId="0" applyNumberFormat="1" applyFont="1" applyFill="1" applyBorder="1"/>
    <xf numFmtId="0" fontId="3" fillId="0" borderId="5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5" fillId="0" borderId="10" xfId="2" applyNumberFormat="1" applyProtection="1">
      <alignment horizontal="left" wrapText="1"/>
    </xf>
    <xf numFmtId="0" fontId="5" fillId="0" borderId="10" xfId="2" applyNumberFormat="1" applyFill="1" applyProtection="1">
      <alignment horizontal="left" wrapText="1"/>
    </xf>
    <xf numFmtId="0" fontId="0" fillId="0" borderId="0" xfId="0" applyFill="1"/>
    <xf numFmtId="0" fontId="7" fillId="3" borderId="10" xfId="2" applyNumberFormat="1" applyFont="1" applyFill="1" applyProtection="1">
      <alignment horizontal="left" wrapText="1"/>
    </xf>
    <xf numFmtId="0" fontId="8" fillId="3" borderId="10" xfId="2" applyNumberFormat="1" applyFont="1" applyFill="1" applyProtection="1">
      <alignment horizontal="left" wrapText="1"/>
    </xf>
    <xf numFmtId="0" fontId="9" fillId="3" borderId="8" xfId="3" applyNumberFormat="1" applyFont="1" applyFill="1" applyProtection="1">
      <alignment wrapText="1"/>
    </xf>
    <xf numFmtId="0" fontId="10" fillId="0" borderId="8" xfId="1" applyNumberFormat="1" applyFont="1" applyFill="1" applyProtection="1">
      <alignment horizontal="left" wrapText="1"/>
    </xf>
    <xf numFmtId="0" fontId="11" fillId="0" borderId="9" xfId="1" applyNumberFormat="1" applyFont="1" applyBorder="1" applyProtection="1">
      <alignment horizontal="left" wrapText="1"/>
    </xf>
    <xf numFmtId="0" fontId="3" fillId="0" borderId="1" xfId="0" applyFont="1" applyBorder="1" applyAlignment="1"/>
    <xf numFmtId="0" fontId="13" fillId="2" borderId="3" xfId="0" applyFont="1" applyFill="1" applyBorder="1" applyAlignment="1">
      <alignment horizontal="center"/>
    </xf>
    <xf numFmtId="3" fontId="13" fillId="2" borderId="1" xfId="0" applyNumberFormat="1" applyFont="1" applyFill="1" applyBorder="1"/>
    <xf numFmtId="164" fontId="14" fillId="2" borderId="1" xfId="0" applyNumberFormat="1" applyFont="1" applyFill="1" applyBorder="1"/>
    <xf numFmtId="0" fontId="13" fillId="4" borderId="1" xfId="0" applyFont="1" applyFill="1" applyBorder="1" applyAlignment="1"/>
    <xf numFmtId="0" fontId="15" fillId="0" borderId="1" xfId="0" applyFont="1" applyFill="1" applyBorder="1"/>
    <xf numFmtId="3" fontId="15" fillId="0" borderId="1" xfId="0" applyNumberFormat="1" applyFont="1" applyFill="1" applyBorder="1"/>
    <xf numFmtId="0" fontId="12" fillId="0" borderId="7" xfId="0" applyFont="1" applyBorder="1"/>
    <xf numFmtId="3" fontId="12" fillId="0" borderId="7" xfId="0" applyNumberFormat="1" applyFont="1" applyBorder="1"/>
    <xf numFmtId="0" fontId="3" fillId="3" borderId="1" xfId="0" applyFont="1" applyFill="1" applyBorder="1"/>
    <xf numFmtId="0" fontId="4" fillId="0" borderId="1" xfId="0" applyFont="1" applyBorder="1"/>
    <xf numFmtId="3" fontId="4" fillId="0" borderId="1" xfId="0" applyNumberFormat="1" applyFont="1" applyBorder="1"/>
    <xf numFmtId="0" fontId="16" fillId="0" borderId="1" xfId="0" applyFont="1" applyFill="1" applyBorder="1"/>
    <xf numFmtId="3" fontId="16" fillId="0" borderId="1" xfId="0" applyNumberFormat="1" applyFont="1" applyFill="1" applyBorder="1"/>
    <xf numFmtId="0" fontId="4" fillId="0" borderId="1" xfId="0" applyFont="1" applyFill="1" applyBorder="1"/>
    <xf numFmtId="0" fontId="17" fillId="0" borderId="10" xfId="2" applyNumberFormat="1" applyFont="1" applyFill="1" applyProtection="1">
      <alignment horizontal="left" wrapText="1"/>
    </xf>
    <xf numFmtId="3" fontId="3" fillId="0" borderId="1" xfId="0" applyNumberFormat="1" applyFont="1" applyFill="1" applyBorder="1"/>
    <xf numFmtId="164" fontId="18" fillId="0" borderId="1" xfId="0" applyNumberFormat="1" applyFont="1" applyFill="1" applyBorder="1"/>
    <xf numFmtId="3" fontId="13" fillId="5" borderId="1" xfId="0" applyNumberFormat="1" applyFont="1" applyFill="1" applyBorder="1"/>
    <xf numFmtId="3" fontId="3" fillId="6" borderId="1" xfId="0" applyNumberFormat="1" applyFont="1" applyFill="1" applyBorder="1"/>
    <xf numFmtId="3" fontId="0" fillId="0" borderId="0" xfId="0" applyNumberFormat="1"/>
    <xf numFmtId="164" fontId="18" fillId="6" borderId="1" xfId="0" applyNumberFormat="1" applyFont="1" applyFill="1" applyBorder="1"/>
    <xf numFmtId="49" fontId="3" fillId="6" borderId="3" xfId="0" applyNumberFormat="1" applyFont="1" applyFill="1" applyBorder="1" applyAlignment="1">
      <alignment horizontal="center"/>
    </xf>
    <xf numFmtId="0" fontId="3" fillId="6" borderId="1" xfId="0" applyFont="1" applyFill="1" applyBorder="1"/>
    <xf numFmtId="3" fontId="0" fillId="0" borderId="1" xfId="0" applyNumberFormat="1" applyBorder="1"/>
    <xf numFmtId="0" fontId="19" fillId="0" borderId="1" xfId="0" applyFont="1" applyBorder="1" applyAlignment="1">
      <alignment wrapText="1"/>
    </xf>
    <xf numFmtId="49" fontId="19" fillId="0" borderId="3" xfId="0" applyNumberFormat="1" applyFont="1" applyFill="1" applyBorder="1" applyAlignment="1">
      <alignment horizontal="center"/>
    </xf>
    <xf numFmtId="3" fontId="19" fillId="0" borderId="1" xfId="0" applyNumberFormat="1" applyFont="1" applyFill="1" applyBorder="1"/>
    <xf numFmtId="3" fontId="18" fillId="0" borderId="1" xfId="0" applyNumberFormat="1" applyFont="1" applyBorder="1"/>
    <xf numFmtId="3" fontId="16" fillId="0" borderId="1" xfId="0" applyNumberFormat="1" applyFont="1" applyBorder="1"/>
    <xf numFmtId="4" fontId="0" fillId="0" borderId="0" xfId="0" applyNumberFormat="1"/>
    <xf numFmtId="0" fontId="3" fillId="0" borderId="7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3" xfId="0" applyFont="1" applyBorder="1" applyAlignment="1">
      <alignment horizontal="right"/>
    </xf>
    <xf numFmtId="0" fontId="4" fillId="0" borderId="6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14" fillId="0" borderId="0" xfId="0" applyFont="1" applyAlignment="1">
      <alignment horizontal="center"/>
    </xf>
    <xf numFmtId="0" fontId="14" fillId="0" borderId="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4">
    <cellStyle name="xl127" xfId="3"/>
    <cellStyle name="xl73" xfId="2"/>
    <cellStyle name="xl75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4"/>
  <sheetViews>
    <sheetView tabSelected="1" topLeftCell="A70" workbookViewId="0">
      <selection activeCell="C95" sqref="C95"/>
    </sheetView>
  </sheetViews>
  <sheetFormatPr defaultRowHeight="15"/>
  <cols>
    <col min="1" max="1" width="59.28515625" customWidth="1"/>
    <col min="3" max="3" width="11.42578125" customWidth="1"/>
    <col min="4" max="5" width="12.28515625" customWidth="1"/>
    <col min="6" max="6" width="13.42578125" style="15" customWidth="1"/>
    <col min="7" max="7" width="12.42578125" customWidth="1"/>
    <col min="11" max="11" width="12.42578125" bestFit="1" customWidth="1"/>
  </cols>
  <sheetData>
    <row r="1" spans="1:10">
      <c r="A1" s="57" t="s">
        <v>117</v>
      </c>
      <c r="B1" s="57"/>
      <c r="C1" s="57"/>
      <c r="D1" s="57"/>
      <c r="E1" s="57"/>
      <c r="F1" s="57"/>
      <c r="G1" s="57"/>
    </row>
    <row r="2" spans="1:10">
      <c r="A2" s="58" t="s">
        <v>139</v>
      </c>
      <c r="B2" s="58"/>
      <c r="C2" s="58"/>
      <c r="D2" s="58"/>
      <c r="E2" s="58"/>
      <c r="F2" s="58"/>
      <c r="G2" s="58"/>
    </row>
    <row r="3" spans="1:10">
      <c r="A3" s="54" t="s">
        <v>118</v>
      </c>
      <c r="B3" s="55"/>
      <c r="C3" s="55"/>
      <c r="D3" s="55"/>
      <c r="E3" s="55"/>
      <c r="F3" s="55"/>
      <c r="G3" s="55"/>
      <c r="H3" s="56"/>
    </row>
    <row r="4" spans="1:10">
      <c r="A4" s="12"/>
      <c r="B4" s="12"/>
      <c r="C4" s="59" t="s">
        <v>142</v>
      </c>
      <c r="D4" s="60"/>
      <c r="E4" s="59" t="s">
        <v>153</v>
      </c>
      <c r="F4" s="61"/>
      <c r="G4" s="60"/>
      <c r="H4" s="52" t="s">
        <v>122</v>
      </c>
    </row>
    <row r="5" spans="1:10" ht="51.75">
      <c r="A5" s="21" t="s">
        <v>67</v>
      </c>
      <c r="B5" s="7" t="s">
        <v>121</v>
      </c>
      <c r="C5" s="11" t="s">
        <v>143</v>
      </c>
      <c r="D5" s="2" t="s">
        <v>144</v>
      </c>
      <c r="E5" s="11" t="s">
        <v>149</v>
      </c>
      <c r="F5" s="11" t="s">
        <v>151</v>
      </c>
      <c r="G5" s="2" t="s">
        <v>150</v>
      </c>
      <c r="H5" s="53"/>
    </row>
    <row r="6" spans="1:10" ht="29.25" customHeight="1">
      <c r="A6" s="25" t="s">
        <v>138</v>
      </c>
      <c r="B6" s="22">
        <v>9600</v>
      </c>
      <c r="C6" s="23">
        <f>C7+C15+C17+C23+C32+C37+C40+C49+C52+C59+C65+C70+C73+C75</f>
        <v>36097443</v>
      </c>
      <c r="D6" s="23">
        <f>D7+D15+D17+D23+D32+D37+D40+D49+D52+D59+D65+D70+D73+D75</f>
        <v>14655928</v>
      </c>
      <c r="E6" s="39">
        <f>E7+E15+E17+E23+E32+E37+E40+E49+E52+E59+E65+E70+E73+E75</f>
        <v>44062882</v>
      </c>
      <c r="F6" s="39">
        <f>F7+F15+F17+F23+F32+F37+F40+F49+F52+F59+F65+F70+F73+F75</f>
        <v>19031001</v>
      </c>
      <c r="G6" s="39">
        <f t="shared" ref="G6" si="0">G7+G15+G17+G23+G32+G37+G40+G49+G52+G59+G65+G70+G73+G75</f>
        <v>18981380</v>
      </c>
      <c r="H6" s="24">
        <f>G6/D6*100</f>
        <v>129.51332730346383</v>
      </c>
      <c r="I6" s="41"/>
      <c r="J6" s="41"/>
    </row>
    <row r="7" spans="1:10" ht="26.25" customHeight="1">
      <c r="A7" s="8" t="s">
        <v>0</v>
      </c>
      <c r="B7" s="9" t="s">
        <v>68</v>
      </c>
      <c r="C7" s="10">
        <f>SUM(C8:C14)</f>
        <v>1399292</v>
      </c>
      <c r="D7" s="10">
        <f>SUM(D8:D14)</f>
        <v>831916</v>
      </c>
      <c r="E7" s="40">
        <f>SUM(E8:E14)</f>
        <v>1803456</v>
      </c>
      <c r="F7" s="40">
        <f>SUM(F8:F14)</f>
        <v>287506</v>
      </c>
      <c r="G7" s="40">
        <f t="shared" ref="G7" si="1">SUM(G8:G14)</f>
        <v>801527</v>
      </c>
      <c r="H7" s="42">
        <f t="shared" ref="H7:H71" si="2">G7/D7*100</f>
        <v>96.347107159857487</v>
      </c>
      <c r="I7" s="41"/>
    </row>
    <row r="8" spans="1:10" ht="39">
      <c r="A8" s="3" t="s">
        <v>1</v>
      </c>
      <c r="B8" s="5" t="s">
        <v>69</v>
      </c>
      <c r="C8" s="4">
        <v>83125</v>
      </c>
      <c r="D8" s="4">
        <v>36990</v>
      </c>
      <c r="E8" s="45">
        <v>100162</v>
      </c>
      <c r="F8" s="4">
        <v>44120</v>
      </c>
      <c r="G8" s="45">
        <v>42214</v>
      </c>
      <c r="H8" s="38">
        <f t="shared" si="2"/>
        <v>114.1227358745607</v>
      </c>
      <c r="I8" s="41"/>
    </row>
    <row r="9" spans="1:10" ht="45.75" customHeight="1">
      <c r="A9" s="3" t="s">
        <v>2</v>
      </c>
      <c r="B9" s="5" t="s">
        <v>70</v>
      </c>
      <c r="C9" s="4">
        <v>185047</v>
      </c>
      <c r="D9" s="4">
        <v>98079</v>
      </c>
      <c r="E9" s="45">
        <v>245638</v>
      </c>
      <c r="F9" s="4">
        <v>132000</v>
      </c>
      <c r="G9" s="45">
        <v>130433</v>
      </c>
      <c r="H9" s="38">
        <f t="shared" si="2"/>
        <v>132.98769359393958</v>
      </c>
      <c r="I9" s="41"/>
    </row>
    <row r="10" spans="1:10" ht="22.5" customHeight="1">
      <c r="A10" s="3" t="s">
        <v>3</v>
      </c>
      <c r="B10" s="5" t="s">
        <v>71</v>
      </c>
      <c r="C10" s="4">
        <v>69610</v>
      </c>
      <c r="D10" s="4">
        <v>33135</v>
      </c>
      <c r="E10" s="45">
        <v>79966</v>
      </c>
      <c r="F10" s="4">
        <v>40000</v>
      </c>
      <c r="G10" s="45">
        <v>39133</v>
      </c>
      <c r="H10" s="38">
        <f t="shared" si="2"/>
        <v>118.10170514561642</v>
      </c>
      <c r="I10" s="41"/>
    </row>
    <row r="11" spans="1:10" ht="26.25">
      <c r="A11" s="3" t="s">
        <v>4</v>
      </c>
      <c r="B11" s="5" t="s">
        <v>72</v>
      </c>
      <c r="C11" s="4">
        <v>43188</v>
      </c>
      <c r="D11" s="4">
        <v>20933</v>
      </c>
      <c r="E11" s="45">
        <v>90398</v>
      </c>
      <c r="F11" s="4">
        <v>45000</v>
      </c>
      <c r="G11" s="45">
        <v>44868</v>
      </c>
      <c r="H11" s="38">
        <f t="shared" si="2"/>
        <v>214.34099269096643</v>
      </c>
      <c r="I11" s="41"/>
    </row>
    <row r="12" spans="1:10">
      <c r="A12" s="3" t="s">
        <v>5</v>
      </c>
      <c r="B12" s="5" t="s">
        <v>73</v>
      </c>
      <c r="C12" s="4">
        <v>27535</v>
      </c>
      <c r="D12" s="4">
        <v>14207</v>
      </c>
      <c r="E12" s="45">
        <v>61384</v>
      </c>
      <c r="F12" s="4">
        <v>26000</v>
      </c>
      <c r="G12" s="45">
        <v>25800</v>
      </c>
      <c r="H12" s="38">
        <f t="shared" si="2"/>
        <v>181.60061941296544</v>
      </c>
      <c r="I12" s="41"/>
    </row>
    <row r="13" spans="1:10">
      <c r="A13" s="3" t="s">
        <v>6</v>
      </c>
      <c r="B13" s="5" t="s">
        <v>74</v>
      </c>
      <c r="C13" s="4">
        <v>7825</v>
      </c>
      <c r="D13" s="4"/>
      <c r="E13" s="45">
        <v>244124</v>
      </c>
      <c r="F13" s="4"/>
      <c r="G13" s="45"/>
      <c r="H13" s="38"/>
      <c r="I13" s="41"/>
    </row>
    <row r="14" spans="1:10" ht="19.5" customHeight="1">
      <c r="A14" s="3" t="s">
        <v>7</v>
      </c>
      <c r="B14" s="5" t="s">
        <v>75</v>
      </c>
      <c r="C14" s="4">
        <v>982962</v>
      </c>
      <c r="D14" s="4">
        <v>628572</v>
      </c>
      <c r="E14" s="45">
        <v>981784</v>
      </c>
      <c r="F14" s="4">
        <v>386</v>
      </c>
      <c r="G14" s="45">
        <v>519079</v>
      </c>
      <c r="H14" s="38">
        <f t="shared" si="2"/>
        <v>82.580674926659157</v>
      </c>
      <c r="I14" s="41"/>
    </row>
    <row r="15" spans="1:10">
      <c r="A15" s="8" t="s">
        <v>8</v>
      </c>
      <c r="B15" s="43" t="s">
        <v>76</v>
      </c>
      <c r="C15" s="40">
        <f>C16</f>
        <v>13029</v>
      </c>
      <c r="D15" s="40">
        <f>D16</f>
        <v>6515</v>
      </c>
      <c r="E15" s="40">
        <f>E16</f>
        <v>13069</v>
      </c>
      <c r="F15" s="40">
        <f t="shared" ref="F15:G15" si="3">F16</f>
        <v>6135</v>
      </c>
      <c r="G15" s="40">
        <f t="shared" si="3"/>
        <v>6135</v>
      </c>
      <c r="H15" s="42">
        <f t="shared" si="2"/>
        <v>94.16730621642364</v>
      </c>
      <c r="I15" s="41"/>
    </row>
    <row r="16" spans="1:10">
      <c r="A16" s="3" t="s">
        <v>9</v>
      </c>
      <c r="B16" s="5" t="s">
        <v>77</v>
      </c>
      <c r="C16" s="4">
        <v>13029</v>
      </c>
      <c r="D16" s="4">
        <v>6515</v>
      </c>
      <c r="E16" s="45">
        <v>13069</v>
      </c>
      <c r="F16" s="4">
        <v>6135</v>
      </c>
      <c r="G16" s="45">
        <v>6135</v>
      </c>
      <c r="H16" s="38">
        <f t="shared" si="2"/>
        <v>94.16730621642364</v>
      </c>
      <c r="I16" s="41"/>
    </row>
    <row r="17" spans="1:9" ht="33.75" customHeight="1">
      <c r="A17" s="8" t="s">
        <v>10</v>
      </c>
      <c r="B17" s="43" t="s">
        <v>78</v>
      </c>
      <c r="C17" s="40">
        <f>SUM(C18:C22)</f>
        <v>479218</v>
      </c>
      <c r="D17" s="40">
        <f>SUM(D18:D22)</f>
        <v>187066</v>
      </c>
      <c r="E17" s="40">
        <f>SUM(E18:E22)</f>
        <v>494267</v>
      </c>
      <c r="F17" s="40">
        <f t="shared" ref="F17:G17" si="4">SUM(F18:F22)</f>
        <v>216800</v>
      </c>
      <c r="G17" s="40">
        <f t="shared" si="4"/>
        <v>216311</v>
      </c>
      <c r="H17" s="42">
        <f t="shared" si="2"/>
        <v>115.63351972031262</v>
      </c>
      <c r="I17" s="41"/>
    </row>
    <row r="18" spans="1:9">
      <c r="A18" s="3" t="s">
        <v>11</v>
      </c>
      <c r="B18" s="5" t="s">
        <v>79</v>
      </c>
      <c r="C18" s="4">
        <v>63722</v>
      </c>
      <c r="D18" s="4">
        <v>25540</v>
      </c>
      <c r="E18" s="45">
        <v>60959</v>
      </c>
      <c r="F18" s="4">
        <v>24500</v>
      </c>
      <c r="G18" s="45">
        <v>24269</v>
      </c>
      <c r="H18" s="38">
        <f t="shared" si="2"/>
        <v>95.023492560689121</v>
      </c>
      <c r="I18" s="41"/>
    </row>
    <row r="19" spans="1:9" ht="26.25">
      <c r="A19" s="3" t="s">
        <v>12</v>
      </c>
      <c r="B19" s="5" t="s">
        <v>80</v>
      </c>
      <c r="C19" s="4">
        <v>132192</v>
      </c>
      <c r="D19" s="4">
        <v>38009</v>
      </c>
      <c r="E19" s="45">
        <v>134296</v>
      </c>
      <c r="F19" s="4">
        <v>46600</v>
      </c>
      <c r="G19" s="45">
        <v>46526</v>
      </c>
      <c r="H19" s="38">
        <f t="shared" si="2"/>
        <v>122.40785077218554</v>
      </c>
      <c r="I19" s="41"/>
    </row>
    <row r="20" spans="1:9" ht="19.5" customHeight="1">
      <c r="A20" s="3" t="s">
        <v>13</v>
      </c>
      <c r="B20" s="5" t="s">
        <v>81</v>
      </c>
      <c r="C20" s="4">
        <v>251742</v>
      </c>
      <c r="D20" s="4">
        <v>109621</v>
      </c>
      <c r="E20" s="45">
        <v>260324</v>
      </c>
      <c r="F20" s="4">
        <v>130200</v>
      </c>
      <c r="G20" s="45">
        <v>130138</v>
      </c>
      <c r="H20" s="38">
        <f t="shared" si="2"/>
        <v>118.71630435774168</v>
      </c>
      <c r="I20" s="41"/>
    </row>
    <row r="21" spans="1:9">
      <c r="A21" s="3" t="s">
        <v>14</v>
      </c>
      <c r="B21" s="5" t="s">
        <v>82</v>
      </c>
      <c r="C21" s="4">
        <v>7185</v>
      </c>
      <c r="D21" s="4">
        <v>3126</v>
      </c>
      <c r="E21" s="45">
        <v>6749</v>
      </c>
      <c r="F21" s="4">
        <v>2100</v>
      </c>
      <c r="G21" s="45">
        <v>2021</v>
      </c>
      <c r="H21" s="38">
        <f t="shared" si="2"/>
        <v>64.651311580294305</v>
      </c>
      <c r="I21" s="41"/>
    </row>
    <row r="22" spans="1:9" ht="26.25">
      <c r="A22" s="3" t="s">
        <v>15</v>
      </c>
      <c r="B22" s="5" t="s">
        <v>83</v>
      </c>
      <c r="C22" s="4">
        <v>24377</v>
      </c>
      <c r="D22" s="4">
        <v>10770</v>
      </c>
      <c r="E22" s="45">
        <v>31939</v>
      </c>
      <c r="F22" s="4">
        <v>13400</v>
      </c>
      <c r="G22" s="45">
        <v>13357</v>
      </c>
      <c r="H22" s="38">
        <f t="shared" si="2"/>
        <v>124.02042711234911</v>
      </c>
      <c r="I22" s="41"/>
    </row>
    <row r="23" spans="1:9">
      <c r="A23" s="8" t="s">
        <v>16</v>
      </c>
      <c r="B23" s="43" t="s">
        <v>84</v>
      </c>
      <c r="C23" s="40">
        <f>SUM(C24:C31)</f>
        <v>9567685</v>
      </c>
      <c r="D23" s="40">
        <f>SUM(D24:D31)</f>
        <v>2298347</v>
      </c>
      <c r="E23" s="40">
        <f>SUM(E24:E31)</f>
        <v>11738790</v>
      </c>
      <c r="F23" s="40">
        <f t="shared" ref="F23:G23" si="5">SUM(F24:F31)</f>
        <v>4369500</v>
      </c>
      <c r="G23" s="40">
        <f t="shared" si="5"/>
        <v>3868204</v>
      </c>
      <c r="H23" s="42">
        <f t="shared" si="2"/>
        <v>168.30374177615477</v>
      </c>
      <c r="I23" s="41"/>
    </row>
    <row r="24" spans="1:9">
      <c r="A24" s="3" t="s">
        <v>17</v>
      </c>
      <c r="B24" s="5" t="s">
        <v>85</v>
      </c>
      <c r="C24" s="4">
        <v>130242</v>
      </c>
      <c r="D24" s="4">
        <v>56994</v>
      </c>
      <c r="E24" s="45">
        <v>150169</v>
      </c>
      <c r="F24" s="4">
        <v>69000</v>
      </c>
      <c r="G24" s="45">
        <v>68738</v>
      </c>
      <c r="H24" s="38">
        <f t="shared" si="2"/>
        <v>120.60567779064463</v>
      </c>
      <c r="I24" s="41"/>
    </row>
    <row r="25" spans="1:9">
      <c r="A25" s="3" t="s">
        <v>18</v>
      </c>
      <c r="B25" s="5" t="s">
        <v>86</v>
      </c>
      <c r="C25" s="4">
        <v>1381866</v>
      </c>
      <c r="D25" s="4">
        <v>673533</v>
      </c>
      <c r="E25" s="45">
        <v>1271646</v>
      </c>
      <c r="F25" s="4">
        <v>706000</v>
      </c>
      <c r="G25" s="45">
        <v>705570</v>
      </c>
      <c r="H25" s="38">
        <f t="shared" si="2"/>
        <v>104.75655981221411</v>
      </c>
      <c r="I25" s="41"/>
    </row>
    <row r="26" spans="1:9">
      <c r="A26" s="3" t="s">
        <v>19</v>
      </c>
      <c r="B26" s="5" t="s">
        <v>87</v>
      </c>
      <c r="C26" s="4">
        <v>13687</v>
      </c>
      <c r="D26" s="4"/>
      <c r="E26" s="45">
        <v>12608</v>
      </c>
      <c r="F26" s="4"/>
      <c r="G26" s="45"/>
      <c r="H26" s="38"/>
      <c r="I26" s="41"/>
    </row>
    <row r="27" spans="1:9">
      <c r="A27" s="3" t="s">
        <v>20</v>
      </c>
      <c r="B27" s="5" t="s">
        <v>88</v>
      </c>
      <c r="C27" s="4">
        <v>468574</v>
      </c>
      <c r="D27" s="4">
        <v>154776</v>
      </c>
      <c r="E27" s="45">
        <v>474462</v>
      </c>
      <c r="F27" s="4">
        <v>20500</v>
      </c>
      <c r="G27" s="45">
        <v>204369</v>
      </c>
      <c r="H27" s="38">
        <f t="shared" si="2"/>
        <v>132.041789424717</v>
      </c>
      <c r="I27" s="41"/>
    </row>
    <row r="28" spans="1:9" ht="16.5" customHeight="1">
      <c r="A28" s="3" t="s">
        <v>21</v>
      </c>
      <c r="B28" s="5" t="s">
        <v>89</v>
      </c>
      <c r="C28" s="4">
        <v>451393</v>
      </c>
      <c r="D28" s="4">
        <v>226548</v>
      </c>
      <c r="E28" s="45">
        <v>422368</v>
      </c>
      <c r="F28" s="4">
        <v>250000</v>
      </c>
      <c r="G28" s="45">
        <v>249518</v>
      </c>
      <c r="H28" s="38">
        <f t="shared" si="2"/>
        <v>110.13913166304712</v>
      </c>
      <c r="I28" s="41"/>
    </row>
    <row r="29" spans="1:9" ht="21" customHeight="1">
      <c r="A29" s="3" t="s">
        <v>22</v>
      </c>
      <c r="B29" s="5" t="s">
        <v>90</v>
      </c>
      <c r="C29" s="4">
        <v>6264088</v>
      </c>
      <c r="D29" s="4">
        <v>957757</v>
      </c>
      <c r="E29" s="45">
        <v>8257500</v>
      </c>
      <c r="F29" s="4">
        <v>2492000</v>
      </c>
      <c r="G29" s="45">
        <v>1853694</v>
      </c>
      <c r="H29" s="38">
        <f t="shared" si="2"/>
        <v>193.54533561226907</v>
      </c>
      <c r="I29" s="41"/>
    </row>
    <row r="30" spans="1:9" ht="21" customHeight="1">
      <c r="A30" s="3" t="s">
        <v>141</v>
      </c>
      <c r="B30" s="5" t="s">
        <v>140</v>
      </c>
      <c r="C30" s="4">
        <v>23650</v>
      </c>
      <c r="D30" s="4">
        <v>7885</v>
      </c>
      <c r="E30" s="45">
        <v>50356</v>
      </c>
      <c r="F30" s="4">
        <v>52000</v>
      </c>
      <c r="G30" s="45">
        <v>10538</v>
      </c>
      <c r="H30" s="38">
        <f t="shared" si="2"/>
        <v>133.64616360177553</v>
      </c>
      <c r="I30" s="41"/>
    </row>
    <row r="31" spans="1:9">
      <c r="A31" s="3" t="s">
        <v>23</v>
      </c>
      <c r="B31" s="5" t="s">
        <v>91</v>
      </c>
      <c r="C31" s="4">
        <v>834185</v>
      </c>
      <c r="D31" s="4">
        <v>220854</v>
      </c>
      <c r="E31" s="45">
        <v>1099681</v>
      </c>
      <c r="F31" s="4">
        <v>780000</v>
      </c>
      <c r="G31" s="45">
        <v>775777</v>
      </c>
      <c r="H31" s="38">
        <f t="shared" si="2"/>
        <v>351.26237242703326</v>
      </c>
      <c r="I31" s="41"/>
    </row>
    <row r="32" spans="1:9">
      <c r="A32" s="8" t="s">
        <v>24</v>
      </c>
      <c r="B32" s="43" t="s">
        <v>92</v>
      </c>
      <c r="C32" s="40">
        <f>SUM(C33:C36)</f>
        <v>1277764</v>
      </c>
      <c r="D32" s="40">
        <f>SUM(D33:D36)</f>
        <v>722228</v>
      </c>
      <c r="E32" s="40">
        <f>SUM(E33:E36)</f>
        <v>1580352</v>
      </c>
      <c r="F32" s="40">
        <f t="shared" ref="F32:G32" si="6">SUM(F33:F36)</f>
        <v>658200</v>
      </c>
      <c r="G32" s="40">
        <f t="shared" si="6"/>
        <v>652333</v>
      </c>
      <c r="H32" s="42">
        <f t="shared" si="2"/>
        <v>90.322308190765241</v>
      </c>
      <c r="I32" s="41"/>
    </row>
    <row r="33" spans="1:9">
      <c r="A33" s="3" t="s">
        <v>25</v>
      </c>
      <c r="B33" s="5" t="s">
        <v>93</v>
      </c>
      <c r="C33" s="4">
        <v>30748</v>
      </c>
      <c r="D33" s="4">
        <v>14090</v>
      </c>
      <c r="E33" s="45">
        <v>242544</v>
      </c>
      <c r="F33" s="4">
        <v>46000</v>
      </c>
      <c r="G33" s="45">
        <v>45261</v>
      </c>
      <c r="H33" s="38">
        <f t="shared" si="2"/>
        <v>321.22782114975161</v>
      </c>
      <c r="I33" s="41"/>
    </row>
    <row r="34" spans="1:9">
      <c r="A34" s="3" t="s">
        <v>26</v>
      </c>
      <c r="B34" s="5" t="s">
        <v>94</v>
      </c>
      <c r="C34" s="4">
        <v>816593</v>
      </c>
      <c r="D34" s="4">
        <v>671602</v>
      </c>
      <c r="E34" s="45">
        <v>915537</v>
      </c>
      <c r="F34" s="4">
        <v>495000</v>
      </c>
      <c r="G34" s="45">
        <v>490262</v>
      </c>
      <c r="H34" s="38">
        <f t="shared" si="2"/>
        <v>72.998889223081534</v>
      </c>
      <c r="I34" s="41"/>
    </row>
    <row r="35" spans="1:9">
      <c r="A35" s="3" t="s">
        <v>27</v>
      </c>
      <c r="B35" s="5" t="s">
        <v>95</v>
      </c>
      <c r="C35" s="4">
        <v>359378</v>
      </c>
      <c r="D35" s="4">
        <v>105</v>
      </c>
      <c r="E35" s="45">
        <v>351040</v>
      </c>
      <c r="F35" s="4">
        <v>82200</v>
      </c>
      <c r="G35" s="45">
        <v>82195</v>
      </c>
      <c r="H35" s="38">
        <f t="shared" si="2"/>
        <v>78280.952380952382</v>
      </c>
      <c r="I35" s="41"/>
    </row>
    <row r="36" spans="1:9">
      <c r="A36" s="3" t="s">
        <v>28</v>
      </c>
      <c r="B36" s="5" t="s">
        <v>96</v>
      </c>
      <c r="C36" s="4">
        <v>71045</v>
      </c>
      <c r="D36" s="4">
        <v>36431</v>
      </c>
      <c r="E36" s="45">
        <v>71231</v>
      </c>
      <c r="F36" s="4">
        <v>35000</v>
      </c>
      <c r="G36" s="45">
        <v>34615</v>
      </c>
      <c r="H36" s="38">
        <f t="shared" si="2"/>
        <v>95.015234278499079</v>
      </c>
      <c r="I36" s="41"/>
    </row>
    <row r="37" spans="1:9" ht="17.25" customHeight="1">
      <c r="A37" s="8" t="s">
        <v>29</v>
      </c>
      <c r="B37" s="43" t="s">
        <v>97</v>
      </c>
      <c r="C37" s="40">
        <f>C38+C39</f>
        <v>43940</v>
      </c>
      <c r="D37" s="40">
        <f>D38+D39</f>
        <v>13681</v>
      </c>
      <c r="E37" s="40">
        <f>E38+E39</f>
        <v>39670</v>
      </c>
      <c r="F37" s="40">
        <f t="shared" ref="F37:G37" si="7">F38+F39</f>
        <v>13500</v>
      </c>
      <c r="G37" s="40">
        <f t="shared" si="7"/>
        <v>13305</v>
      </c>
      <c r="H37" s="42">
        <f t="shared" si="2"/>
        <v>97.251662890139613</v>
      </c>
      <c r="I37" s="41"/>
    </row>
    <row r="38" spans="1:9" ht="19.5" customHeight="1">
      <c r="A38" s="3" t="s">
        <v>30</v>
      </c>
      <c r="B38" s="5" t="s">
        <v>98</v>
      </c>
      <c r="C38" s="4">
        <v>39127</v>
      </c>
      <c r="D38" s="4">
        <v>11727</v>
      </c>
      <c r="E38" s="45">
        <v>33864</v>
      </c>
      <c r="F38" s="4">
        <v>11000</v>
      </c>
      <c r="G38" s="45">
        <v>10815</v>
      </c>
      <c r="H38" s="38">
        <f t="shared" si="2"/>
        <v>92.223074955231525</v>
      </c>
      <c r="I38" s="41"/>
    </row>
    <row r="39" spans="1:9">
      <c r="A39" s="3" t="s">
        <v>31</v>
      </c>
      <c r="B39" s="5" t="s">
        <v>99</v>
      </c>
      <c r="C39" s="4">
        <v>4813</v>
      </c>
      <c r="D39" s="4">
        <v>1954</v>
      </c>
      <c r="E39" s="45">
        <v>5806</v>
      </c>
      <c r="F39" s="4">
        <v>2500</v>
      </c>
      <c r="G39" s="45">
        <v>2490</v>
      </c>
      <c r="H39" s="38">
        <f t="shared" si="2"/>
        <v>127.43091095189357</v>
      </c>
      <c r="I39" s="41"/>
    </row>
    <row r="40" spans="1:9">
      <c r="A40" s="8" t="s">
        <v>32</v>
      </c>
      <c r="B40" s="43" t="s">
        <v>100</v>
      </c>
      <c r="C40" s="40">
        <f>SUM(C41:C48)</f>
        <v>7275866</v>
      </c>
      <c r="D40" s="40">
        <f>SUM(D41:D48)</f>
        <v>3460315</v>
      </c>
      <c r="E40" s="40">
        <f>SUM(E41:E48)</f>
        <v>8122656</v>
      </c>
      <c r="F40" s="40">
        <f t="shared" ref="F40:G40" si="8">SUM(F41:F48)</f>
        <v>3753150</v>
      </c>
      <c r="G40" s="40">
        <f t="shared" si="8"/>
        <v>3750707</v>
      </c>
      <c r="H40" s="42">
        <f t="shared" si="2"/>
        <v>108.39206835215869</v>
      </c>
      <c r="I40" s="41"/>
    </row>
    <row r="41" spans="1:9">
      <c r="A41" s="46" t="s">
        <v>33</v>
      </c>
      <c r="B41" s="47" t="s">
        <v>101</v>
      </c>
      <c r="C41" s="48">
        <v>2576880</v>
      </c>
      <c r="D41" s="48">
        <v>941334</v>
      </c>
      <c r="E41" s="49">
        <v>2229803</v>
      </c>
      <c r="F41" s="48">
        <v>964000</v>
      </c>
      <c r="G41" s="49">
        <v>963240</v>
      </c>
      <c r="H41" s="38">
        <f t="shared" si="2"/>
        <v>102.32712299778825</v>
      </c>
      <c r="I41" s="41"/>
    </row>
    <row r="42" spans="1:9">
      <c r="A42" s="46" t="s">
        <v>34</v>
      </c>
      <c r="B42" s="47" t="s">
        <v>102</v>
      </c>
      <c r="C42" s="48">
        <v>3587730</v>
      </c>
      <c r="D42" s="48">
        <v>1912585</v>
      </c>
      <c r="E42" s="49">
        <v>4346218</v>
      </c>
      <c r="F42" s="48">
        <v>2186000</v>
      </c>
      <c r="G42" s="49">
        <v>2185392</v>
      </c>
      <c r="H42" s="38">
        <f t="shared" si="2"/>
        <v>114.26378435468227</v>
      </c>
      <c r="I42" s="41"/>
    </row>
    <row r="43" spans="1:9" ht="12.75" customHeight="1">
      <c r="A43" s="46" t="s">
        <v>148</v>
      </c>
      <c r="B43" s="47" t="s">
        <v>103</v>
      </c>
      <c r="C43" s="48">
        <v>139492</v>
      </c>
      <c r="D43" s="48">
        <v>74434</v>
      </c>
      <c r="E43" s="49">
        <v>292883</v>
      </c>
      <c r="F43" s="48">
        <v>100150</v>
      </c>
      <c r="G43" s="49">
        <v>100144</v>
      </c>
      <c r="H43" s="38">
        <f t="shared" si="2"/>
        <v>134.54066689953515</v>
      </c>
      <c r="I43" s="41"/>
    </row>
    <row r="44" spans="1:9">
      <c r="A44" s="46" t="s">
        <v>35</v>
      </c>
      <c r="B44" s="47" t="s">
        <v>104</v>
      </c>
      <c r="C44" s="48">
        <v>687162</v>
      </c>
      <c r="D44" s="48">
        <v>410388</v>
      </c>
      <c r="E44" s="49">
        <v>733423</v>
      </c>
      <c r="F44" s="48">
        <v>427000</v>
      </c>
      <c r="G44" s="49">
        <v>426258</v>
      </c>
      <c r="H44" s="38">
        <f t="shared" si="2"/>
        <v>103.86707213661217</v>
      </c>
      <c r="I44" s="41"/>
    </row>
    <row r="45" spans="1:9" ht="26.25">
      <c r="A45" s="46" t="s">
        <v>36</v>
      </c>
      <c r="B45" s="47" t="s">
        <v>105</v>
      </c>
      <c r="C45" s="48">
        <v>54621</v>
      </c>
      <c r="D45" s="48">
        <v>30125</v>
      </c>
      <c r="E45" s="49">
        <v>66383</v>
      </c>
      <c r="F45" s="48">
        <v>28000</v>
      </c>
      <c r="G45" s="49">
        <v>27881</v>
      </c>
      <c r="H45" s="38">
        <f t="shared" si="2"/>
        <v>92.551037344398338</v>
      </c>
      <c r="I45" s="41"/>
    </row>
    <row r="46" spans="1:9">
      <c r="A46" s="46" t="s">
        <v>147</v>
      </c>
      <c r="B46" s="47" t="s">
        <v>106</v>
      </c>
      <c r="C46" s="48">
        <v>95349</v>
      </c>
      <c r="D46" s="48">
        <v>39029</v>
      </c>
      <c r="E46" s="49">
        <v>90079</v>
      </c>
      <c r="F46" s="48">
        <v>2000</v>
      </c>
      <c r="G46" s="49">
        <v>1882</v>
      </c>
      <c r="H46" s="38">
        <f t="shared" si="2"/>
        <v>4.8220553947065001</v>
      </c>
      <c r="I46" s="41"/>
    </row>
    <row r="47" spans="1:9">
      <c r="A47" s="46" t="s">
        <v>146</v>
      </c>
      <c r="B47" s="47" t="s">
        <v>145</v>
      </c>
      <c r="C47" s="48">
        <v>2000</v>
      </c>
      <c r="D47" s="48">
        <v>1700</v>
      </c>
      <c r="E47" s="49"/>
      <c r="F47" s="48"/>
      <c r="G47" s="49"/>
      <c r="H47" s="38"/>
      <c r="I47" s="41"/>
    </row>
    <row r="48" spans="1:9">
      <c r="A48" s="46" t="s">
        <v>37</v>
      </c>
      <c r="B48" s="47" t="s">
        <v>107</v>
      </c>
      <c r="C48" s="48">
        <v>132632</v>
      </c>
      <c r="D48" s="48">
        <v>50720</v>
      </c>
      <c r="E48" s="48">
        <v>363867</v>
      </c>
      <c r="F48" s="48">
        <v>46000</v>
      </c>
      <c r="G48" s="48">
        <v>45910</v>
      </c>
      <c r="H48" s="38">
        <f t="shared" si="2"/>
        <v>90.516561514195587</v>
      </c>
      <c r="I48" s="41"/>
    </row>
    <row r="49" spans="1:9">
      <c r="A49" s="8" t="s">
        <v>38</v>
      </c>
      <c r="B49" s="43" t="s">
        <v>108</v>
      </c>
      <c r="C49" s="40">
        <f>C50+C51</f>
        <v>870554</v>
      </c>
      <c r="D49" s="40">
        <f>D50+D51</f>
        <v>235227</v>
      </c>
      <c r="E49" s="40">
        <f>E50+E51</f>
        <v>903207</v>
      </c>
      <c r="F49" s="40">
        <f>SUM(F50:F51)</f>
        <v>291000</v>
      </c>
      <c r="G49" s="40">
        <f>SUM(G50:G51)</f>
        <v>290158</v>
      </c>
      <c r="H49" s="42">
        <f t="shared" si="2"/>
        <v>123.35233625391643</v>
      </c>
      <c r="I49" s="41"/>
    </row>
    <row r="50" spans="1:9">
      <c r="A50" s="3" t="s">
        <v>39</v>
      </c>
      <c r="B50" s="5" t="s">
        <v>109</v>
      </c>
      <c r="C50" s="4">
        <v>831620</v>
      </c>
      <c r="D50" s="4">
        <v>218684</v>
      </c>
      <c r="E50" s="45">
        <v>857985</v>
      </c>
      <c r="F50" s="4">
        <v>268000</v>
      </c>
      <c r="G50" s="45">
        <v>267603</v>
      </c>
      <c r="H50" s="38">
        <f t="shared" si="2"/>
        <v>122.36972069287191</v>
      </c>
      <c r="I50" s="41"/>
    </row>
    <row r="51" spans="1:9">
      <c r="A51" s="3" t="s">
        <v>40</v>
      </c>
      <c r="B51" s="5" t="s">
        <v>110</v>
      </c>
      <c r="C51" s="4">
        <v>38934</v>
      </c>
      <c r="D51" s="4">
        <v>16543</v>
      </c>
      <c r="E51" s="45">
        <v>45222</v>
      </c>
      <c r="F51" s="4">
        <v>23000</v>
      </c>
      <c r="G51" s="45">
        <v>22555</v>
      </c>
      <c r="H51" s="38">
        <f t="shared" si="2"/>
        <v>136.34165508069879</v>
      </c>
      <c r="I51" s="41"/>
    </row>
    <row r="52" spans="1:9">
      <c r="A52" s="8" t="s">
        <v>41</v>
      </c>
      <c r="B52" s="43" t="s">
        <v>111</v>
      </c>
      <c r="C52" s="40">
        <f>SUM(C53:C58)</f>
        <v>3195594</v>
      </c>
      <c r="D52" s="40">
        <f>SUM(D53:D58)</f>
        <v>1312507</v>
      </c>
      <c r="E52" s="40">
        <f>SUM(E53:E58)</f>
        <v>4017736</v>
      </c>
      <c r="F52" s="40">
        <f t="shared" ref="F52:G52" si="9">SUM(F53:F58)</f>
        <v>1926010</v>
      </c>
      <c r="G52" s="40">
        <f t="shared" si="9"/>
        <v>1883730</v>
      </c>
      <c r="H52" s="42">
        <f t="shared" si="2"/>
        <v>143.52152026617765</v>
      </c>
      <c r="I52" s="41"/>
    </row>
    <row r="53" spans="1:9">
      <c r="A53" s="3" t="s">
        <v>42</v>
      </c>
      <c r="B53" s="5" t="s">
        <v>112</v>
      </c>
      <c r="C53" s="4">
        <v>913677</v>
      </c>
      <c r="D53" s="4">
        <v>372400</v>
      </c>
      <c r="E53" s="45">
        <v>1150927</v>
      </c>
      <c r="F53" s="4">
        <v>700000</v>
      </c>
      <c r="G53" s="45">
        <v>659822</v>
      </c>
      <c r="H53" s="38">
        <f t="shared" si="2"/>
        <v>177.18098818474758</v>
      </c>
      <c r="I53" s="41"/>
    </row>
    <row r="54" spans="1:9">
      <c r="A54" s="3" t="s">
        <v>120</v>
      </c>
      <c r="B54" s="5" t="s">
        <v>119</v>
      </c>
      <c r="C54" s="4">
        <v>54866</v>
      </c>
      <c r="D54" s="4"/>
      <c r="E54" s="45">
        <v>56254</v>
      </c>
      <c r="F54" s="4">
        <v>15000</v>
      </c>
      <c r="G54" s="45">
        <v>14240</v>
      </c>
      <c r="H54" s="38"/>
      <c r="I54" s="41"/>
    </row>
    <row r="55" spans="1:9" ht="12.75" customHeight="1">
      <c r="A55" s="3" t="s">
        <v>43</v>
      </c>
      <c r="B55" s="5" t="s">
        <v>113</v>
      </c>
      <c r="C55" s="4">
        <v>67591</v>
      </c>
      <c r="D55" s="4">
        <v>26532</v>
      </c>
      <c r="E55" s="45">
        <v>77726</v>
      </c>
      <c r="F55" s="4">
        <v>30000</v>
      </c>
      <c r="G55" s="45">
        <v>29585</v>
      </c>
      <c r="H55" s="38">
        <f t="shared" si="2"/>
        <v>111.506859641188</v>
      </c>
      <c r="I55" s="41"/>
    </row>
    <row r="56" spans="1:9">
      <c r="A56" s="3" t="s">
        <v>44</v>
      </c>
      <c r="B56" s="5" t="s">
        <v>114</v>
      </c>
      <c r="C56" s="4">
        <v>55220</v>
      </c>
      <c r="D56" s="4">
        <v>27722</v>
      </c>
      <c r="E56" s="45">
        <v>61491</v>
      </c>
      <c r="F56" s="4">
        <v>30010</v>
      </c>
      <c r="G56" s="45">
        <v>30006</v>
      </c>
      <c r="H56" s="38">
        <f t="shared" si="2"/>
        <v>108.23894379914869</v>
      </c>
      <c r="I56" s="41"/>
    </row>
    <row r="57" spans="1:9" ht="26.25">
      <c r="A57" s="3" t="s">
        <v>45</v>
      </c>
      <c r="B57" s="5" t="s">
        <v>115</v>
      </c>
      <c r="C57" s="4">
        <v>49871</v>
      </c>
      <c r="D57" s="4">
        <v>27674</v>
      </c>
      <c r="E57" s="45">
        <v>52953</v>
      </c>
      <c r="F57" s="4">
        <v>29000</v>
      </c>
      <c r="G57" s="45">
        <v>28577</v>
      </c>
      <c r="H57" s="38">
        <f t="shared" si="2"/>
        <v>103.2629905326299</v>
      </c>
      <c r="I57" s="41"/>
    </row>
    <row r="58" spans="1:9">
      <c r="A58" s="3" t="s">
        <v>46</v>
      </c>
      <c r="B58" s="5" t="s">
        <v>116</v>
      </c>
      <c r="C58" s="4">
        <v>2054369</v>
      </c>
      <c r="D58" s="4">
        <v>858179</v>
      </c>
      <c r="E58" s="45">
        <v>2618385</v>
      </c>
      <c r="F58" s="4">
        <v>1122000</v>
      </c>
      <c r="G58" s="45">
        <v>1121500</v>
      </c>
      <c r="H58" s="38">
        <f t="shared" si="2"/>
        <v>130.68369186381864</v>
      </c>
      <c r="I58" s="41"/>
    </row>
    <row r="59" spans="1:9">
      <c r="A59" s="8" t="s">
        <v>47</v>
      </c>
      <c r="B59" s="43">
        <v>1000</v>
      </c>
      <c r="C59" s="40">
        <f>SUM(C60:C64)</f>
        <v>8620468</v>
      </c>
      <c r="D59" s="40">
        <f>SUM(D60:D64)</f>
        <v>4232383</v>
      </c>
      <c r="E59" s="40">
        <f>SUM(E60:E64)</f>
        <v>11817796</v>
      </c>
      <c r="F59" s="40">
        <f t="shared" ref="F59:G59" si="10">SUM(F60:F64)</f>
        <v>5775600</v>
      </c>
      <c r="G59" s="40">
        <f t="shared" si="10"/>
        <v>5768971</v>
      </c>
      <c r="H59" s="42">
        <f t="shared" si="2"/>
        <v>136.30550448766095</v>
      </c>
      <c r="I59" s="41"/>
    </row>
    <row r="60" spans="1:9">
      <c r="A60" s="3" t="s">
        <v>48</v>
      </c>
      <c r="B60" s="5">
        <v>1001</v>
      </c>
      <c r="C60" s="4">
        <v>18773</v>
      </c>
      <c r="D60" s="4">
        <v>9922</v>
      </c>
      <c r="E60" s="45">
        <v>748612</v>
      </c>
      <c r="F60" s="4">
        <v>407000</v>
      </c>
      <c r="G60" s="45">
        <v>406509</v>
      </c>
      <c r="H60" s="38">
        <f t="shared" si="2"/>
        <v>4097.0469663374315</v>
      </c>
      <c r="I60" s="41"/>
    </row>
    <row r="61" spans="1:9">
      <c r="A61" s="3" t="s">
        <v>49</v>
      </c>
      <c r="B61" s="5">
        <v>1002</v>
      </c>
      <c r="C61" s="4">
        <v>1298278</v>
      </c>
      <c r="D61" s="4">
        <v>639763</v>
      </c>
      <c r="E61" s="45">
        <v>1502825</v>
      </c>
      <c r="F61" s="4">
        <v>740000</v>
      </c>
      <c r="G61" s="45">
        <v>736241</v>
      </c>
      <c r="H61" s="38">
        <f t="shared" si="2"/>
        <v>115.08027191319286</v>
      </c>
      <c r="I61" s="41"/>
    </row>
    <row r="62" spans="1:9">
      <c r="A62" s="3" t="s">
        <v>50</v>
      </c>
      <c r="B62" s="5">
        <v>1003</v>
      </c>
      <c r="C62" s="4">
        <v>5566167</v>
      </c>
      <c r="D62" s="4">
        <v>2834755</v>
      </c>
      <c r="E62" s="45">
        <v>6251163</v>
      </c>
      <c r="F62" s="4">
        <v>3407000</v>
      </c>
      <c r="G62" s="45">
        <v>3405644</v>
      </c>
      <c r="H62" s="38">
        <f t="shared" si="2"/>
        <v>120.13891853087833</v>
      </c>
      <c r="I62" s="41"/>
    </row>
    <row r="63" spans="1:9">
      <c r="A63" s="3" t="s">
        <v>51</v>
      </c>
      <c r="B63" s="5">
        <v>1004</v>
      </c>
      <c r="C63" s="4">
        <v>1542738</v>
      </c>
      <c r="D63" s="4">
        <v>662623</v>
      </c>
      <c r="E63" s="45">
        <v>3085904</v>
      </c>
      <c r="F63" s="4">
        <v>1112200</v>
      </c>
      <c r="G63" s="45">
        <v>1112184</v>
      </c>
      <c r="H63" s="38">
        <f t="shared" si="2"/>
        <v>167.84566789863919</v>
      </c>
      <c r="I63" s="41"/>
    </row>
    <row r="64" spans="1:9">
      <c r="A64" s="3" t="s">
        <v>52</v>
      </c>
      <c r="B64" s="5">
        <v>1006</v>
      </c>
      <c r="C64" s="4">
        <v>194512</v>
      </c>
      <c r="D64" s="4">
        <v>85320</v>
      </c>
      <c r="E64" s="45">
        <v>229292</v>
      </c>
      <c r="F64" s="4">
        <v>109400</v>
      </c>
      <c r="G64" s="45">
        <v>108393</v>
      </c>
      <c r="H64" s="38">
        <f t="shared" si="2"/>
        <v>127.04289732770746</v>
      </c>
      <c r="I64" s="41"/>
    </row>
    <row r="65" spans="1:9">
      <c r="A65" s="8" t="s">
        <v>53</v>
      </c>
      <c r="B65" s="43">
        <v>1100</v>
      </c>
      <c r="C65" s="40">
        <f>SUM(C66:C69)</f>
        <v>804152</v>
      </c>
      <c r="D65" s="40">
        <f>SUM(D66:D69)</f>
        <v>80715</v>
      </c>
      <c r="E65" s="40">
        <f>SUM(E66:E69)</f>
        <v>662701</v>
      </c>
      <c r="F65" s="40">
        <f t="shared" ref="F65:G65" si="11">SUM(F66:F69)</f>
        <v>121600</v>
      </c>
      <c r="G65" s="40">
        <f t="shared" si="11"/>
        <v>119938</v>
      </c>
      <c r="H65" s="42">
        <f t="shared" si="2"/>
        <v>148.59443721736974</v>
      </c>
      <c r="I65" s="41"/>
    </row>
    <row r="66" spans="1:9">
      <c r="A66" s="3" t="s">
        <v>54</v>
      </c>
      <c r="B66" s="5">
        <v>1101</v>
      </c>
      <c r="C66" s="4">
        <v>77536</v>
      </c>
      <c r="D66" s="4">
        <v>24011</v>
      </c>
      <c r="E66" s="45">
        <v>115268</v>
      </c>
      <c r="F66" s="4">
        <v>22000</v>
      </c>
      <c r="G66" s="45">
        <v>21122</v>
      </c>
      <c r="H66" s="38">
        <f t="shared" si="2"/>
        <v>87.968014659947528</v>
      </c>
      <c r="I66" s="41"/>
    </row>
    <row r="67" spans="1:9">
      <c r="A67" s="3" t="s">
        <v>55</v>
      </c>
      <c r="B67" s="5">
        <v>1102</v>
      </c>
      <c r="C67" s="4">
        <v>627104</v>
      </c>
      <c r="D67" s="4">
        <v>1065</v>
      </c>
      <c r="E67" s="45">
        <v>451636</v>
      </c>
      <c r="F67" s="4">
        <v>60000</v>
      </c>
      <c r="G67" s="45">
        <v>59992</v>
      </c>
      <c r="H67" s="38">
        <f t="shared" si="2"/>
        <v>5633.0516431924889</v>
      </c>
      <c r="I67" s="41"/>
    </row>
    <row r="68" spans="1:9">
      <c r="A68" s="3" t="s">
        <v>56</v>
      </c>
      <c r="B68" s="5">
        <v>1103</v>
      </c>
      <c r="C68" s="4">
        <v>57147</v>
      </c>
      <c r="D68" s="4">
        <v>30587</v>
      </c>
      <c r="E68" s="45">
        <v>63424</v>
      </c>
      <c r="F68" s="4">
        <v>28000</v>
      </c>
      <c r="G68" s="45">
        <v>27271</v>
      </c>
      <c r="H68" s="38">
        <f t="shared" si="2"/>
        <v>89.158792951253801</v>
      </c>
      <c r="I68" s="41"/>
    </row>
    <row r="69" spans="1:9">
      <c r="A69" s="3" t="s">
        <v>57</v>
      </c>
      <c r="B69" s="5">
        <v>1105</v>
      </c>
      <c r="C69" s="4">
        <v>42365</v>
      </c>
      <c r="D69" s="4">
        <v>25052</v>
      </c>
      <c r="E69" s="45">
        <v>32373</v>
      </c>
      <c r="F69" s="4">
        <v>11600</v>
      </c>
      <c r="G69" s="45">
        <v>11553</v>
      </c>
      <c r="H69" s="38">
        <f t="shared" si="2"/>
        <v>46.116078556602268</v>
      </c>
      <c r="I69" s="41"/>
    </row>
    <row r="70" spans="1:9">
      <c r="A70" s="8" t="s">
        <v>58</v>
      </c>
      <c r="B70" s="43">
        <v>1200</v>
      </c>
      <c r="C70" s="40">
        <f>C71+C72</f>
        <v>72055</v>
      </c>
      <c r="D70" s="40">
        <f>D71+D72</f>
        <v>23646</v>
      </c>
      <c r="E70" s="40">
        <f>E71+E72</f>
        <v>101738</v>
      </c>
      <c r="F70" s="40">
        <f t="shared" ref="F70:G70" si="12">F71+F72</f>
        <v>70000</v>
      </c>
      <c r="G70" s="40">
        <f t="shared" si="12"/>
        <v>68938</v>
      </c>
      <c r="H70" s="42">
        <f t="shared" si="2"/>
        <v>291.54190983675886</v>
      </c>
      <c r="I70" s="41"/>
    </row>
    <row r="71" spans="1:9">
      <c r="A71" s="3" t="s">
        <v>59</v>
      </c>
      <c r="B71" s="5">
        <v>1202</v>
      </c>
      <c r="C71" s="4">
        <v>68210</v>
      </c>
      <c r="D71" s="4">
        <v>22698</v>
      </c>
      <c r="E71" s="45">
        <v>73773</v>
      </c>
      <c r="F71" s="4">
        <v>45000</v>
      </c>
      <c r="G71" s="45">
        <v>44243</v>
      </c>
      <c r="H71" s="38">
        <f t="shared" si="2"/>
        <v>194.92025729139129</v>
      </c>
      <c r="I71" s="41"/>
    </row>
    <row r="72" spans="1:9">
      <c r="A72" s="3" t="s">
        <v>60</v>
      </c>
      <c r="B72" s="5">
        <v>1204</v>
      </c>
      <c r="C72" s="4">
        <v>3845</v>
      </c>
      <c r="D72" s="4">
        <v>948</v>
      </c>
      <c r="E72" s="45">
        <v>27965</v>
      </c>
      <c r="F72" s="4">
        <v>25000</v>
      </c>
      <c r="G72" s="45">
        <v>24695</v>
      </c>
      <c r="H72" s="38">
        <f t="shared" ref="H72:H80" si="13">G72/D72*100</f>
        <v>2604.9578059071732</v>
      </c>
      <c r="I72" s="41"/>
    </row>
    <row r="73" spans="1:9" ht="26.25">
      <c r="A73" s="8" t="s">
        <v>61</v>
      </c>
      <c r="B73" s="43">
        <v>1300</v>
      </c>
      <c r="C73" s="40">
        <f>C74</f>
        <v>927000</v>
      </c>
      <c r="D73" s="40">
        <f>D74</f>
        <v>497819</v>
      </c>
      <c r="E73" s="40">
        <f>E74</f>
        <v>927000</v>
      </c>
      <c r="F73" s="40">
        <f t="shared" ref="F73:G73" si="14">F74</f>
        <v>437000</v>
      </c>
      <c r="G73" s="40">
        <f t="shared" si="14"/>
        <v>436894</v>
      </c>
      <c r="H73" s="42">
        <f t="shared" si="13"/>
        <v>87.761616169732378</v>
      </c>
      <c r="I73" s="41"/>
    </row>
    <row r="74" spans="1:9" ht="26.25">
      <c r="A74" s="3" t="s">
        <v>62</v>
      </c>
      <c r="B74" s="5">
        <v>1301</v>
      </c>
      <c r="C74" s="4">
        <v>927000</v>
      </c>
      <c r="D74" s="4">
        <v>497819</v>
      </c>
      <c r="E74" s="4">
        <v>927000</v>
      </c>
      <c r="F74" s="4">
        <v>437000</v>
      </c>
      <c r="G74" s="45">
        <v>436894</v>
      </c>
      <c r="H74" s="38">
        <f t="shared" si="13"/>
        <v>87.761616169732378</v>
      </c>
      <c r="I74" s="41"/>
    </row>
    <row r="75" spans="1:9" ht="39">
      <c r="A75" s="8" t="s">
        <v>63</v>
      </c>
      <c r="B75" s="43">
        <v>1400</v>
      </c>
      <c r="C75" s="40">
        <f>C76+C77+C78</f>
        <v>1550826</v>
      </c>
      <c r="D75" s="40">
        <f>D76+D77+D78</f>
        <v>753563</v>
      </c>
      <c r="E75" s="40">
        <f>SUM(E76:E78)</f>
        <v>1840444</v>
      </c>
      <c r="F75" s="40">
        <f t="shared" ref="F75:G75" si="15">SUM(F76:F78)</f>
        <v>1105000</v>
      </c>
      <c r="G75" s="40">
        <f t="shared" si="15"/>
        <v>1104229</v>
      </c>
      <c r="H75" s="42">
        <f t="shared" si="13"/>
        <v>146.53439725676554</v>
      </c>
      <c r="I75" s="41"/>
    </row>
    <row r="76" spans="1:9" ht="25.5" customHeight="1">
      <c r="A76" s="3" t="s">
        <v>64</v>
      </c>
      <c r="B76" s="5">
        <v>1401</v>
      </c>
      <c r="C76" s="4">
        <v>1345620</v>
      </c>
      <c r="D76" s="4">
        <v>695985</v>
      </c>
      <c r="E76" s="45">
        <v>1425733</v>
      </c>
      <c r="F76" s="4">
        <v>750000</v>
      </c>
      <c r="G76" s="45">
        <v>749438</v>
      </c>
      <c r="H76" s="38">
        <f t="shared" si="13"/>
        <v>107.68019425706015</v>
      </c>
      <c r="I76" s="41"/>
    </row>
    <row r="77" spans="1:9">
      <c r="A77" s="3" t="s">
        <v>65</v>
      </c>
      <c r="B77" s="5">
        <v>1402</v>
      </c>
      <c r="C77" s="4">
        <v>149106</v>
      </c>
      <c r="D77" s="4">
        <v>34048</v>
      </c>
      <c r="E77" s="45">
        <v>329758</v>
      </c>
      <c r="F77" s="4">
        <v>302000</v>
      </c>
      <c r="G77" s="45">
        <v>301944</v>
      </c>
      <c r="H77" s="38">
        <f t="shared" si="13"/>
        <v>886.8186090225563</v>
      </c>
      <c r="I77" s="41"/>
    </row>
    <row r="78" spans="1:9">
      <c r="A78" s="1" t="s">
        <v>66</v>
      </c>
      <c r="B78" s="6">
        <v>1403</v>
      </c>
      <c r="C78" s="4">
        <v>56100</v>
      </c>
      <c r="D78" s="4">
        <v>23530</v>
      </c>
      <c r="E78" s="45">
        <v>84953</v>
      </c>
      <c r="F78" s="4">
        <v>53000</v>
      </c>
      <c r="G78" s="45">
        <v>52847</v>
      </c>
      <c r="H78" s="38">
        <f t="shared" si="13"/>
        <v>224.59413514662131</v>
      </c>
      <c r="I78" s="41"/>
    </row>
    <row r="79" spans="1:9">
      <c r="A79" s="19" t="s">
        <v>123</v>
      </c>
      <c r="B79" s="26"/>
      <c r="C79" s="27">
        <v>-1524444</v>
      </c>
      <c r="D79" s="27">
        <v>-428462</v>
      </c>
      <c r="E79" s="27">
        <v>-2806985</v>
      </c>
      <c r="F79" s="27">
        <v>-1937637</v>
      </c>
      <c r="G79" s="27">
        <v>-1488085</v>
      </c>
      <c r="H79" s="38">
        <f t="shared" si="13"/>
        <v>347.30851277359488</v>
      </c>
    </row>
    <row r="80" spans="1:9">
      <c r="A80" s="20" t="s">
        <v>124</v>
      </c>
      <c r="B80" s="28"/>
      <c r="C80" s="29">
        <f t="shared" ref="C80" si="16">C81+C84+C88+C94</f>
        <v>1524444</v>
      </c>
      <c r="D80" s="29">
        <f>D81+D84+D88+D94</f>
        <v>428462</v>
      </c>
      <c r="E80" s="29">
        <f t="shared" ref="E80" si="17">E81+E84+E88+E94</f>
        <v>2806985</v>
      </c>
      <c r="F80" s="29">
        <f t="shared" ref="F80" si="18">F81+F84+F88+F94</f>
        <v>1937637</v>
      </c>
      <c r="G80" s="29">
        <f t="shared" ref="G80" si="19">G81+G84+G88+G94</f>
        <v>1488085</v>
      </c>
      <c r="H80" s="38">
        <f t="shared" si="13"/>
        <v>347.30851277359488</v>
      </c>
    </row>
    <row r="81" spans="1:11">
      <c r="A81" s="16" t="s">
        <v>125</v>
      </c>
      <c r="B81" s="44"/>
      <c r="C81" s="40">
        <f t="shared" ref="C81" si="20">C82+C83</f>
        <v>1342199</v>
      </c>
      <c r="D81" s="40">
        <f>D82+D83</f>
        <v>-700000</v>
      </c>
      <c r="E81" s="40">
        <f>E82+E83</f>
        <v>2007542</v>
      </c>
      <c r="F81" s="40">
        <f>F82+F83</f>
        <v>-2049773</v>
      </c>
      <c r="G81" s="40">
        <f t="shared" ref="G81" si="21">G82+G83</f>
        <v>-2049773</v>
      </c>
      <c r="H81" s="42">
        <f t="shared" ref="H81:H94" si="22">G81/D81*100</f>
        <v>292.82471428571426</v>
      </c>
    </row>
    <row r="82" spans="1:11" ht="23.25">
      <c r="A82" s="13" t="s">
        <v>126</v>
      </c>
      <c r="B82" s="31"/>
      <c r="C82" s="32">
        <v>16581223</v>
      </c>
      <c r="D82" s="32">
        <v>4254354</v>
      </c>
      <c r="E82" s="4">
        <v>10524548</v>
      </c>
      <c r="F82" s="4">
        <v>2400000</v>
      </c>
      <c r="G82" s="32">
        <v>2400000</v>
      </c>
      <c r="H82" s="38">
        <f t="shared" si="22"/>
        <v>56.412794986030775</v>
      </c>
    </row>
    <row r="83" spans="1:11" ht="23.25">
      <c r="A83" s="13" t="s">
        <v>127</v>
      </c>
      <c r="B83" s="31"/>
      <c r="C83" s="32">
        <v>-15239024</v>
      </c>
      <c r="D83" s="32">
        <v>-4954354</v>
      </c>
      <c r="E83" s="4">
        <v>-8517006</v>
      </c>
      <c r="F83" s="4">
        <v>-4449773</v>
      </c>
      <c r="G83" s="32">
        <v>-4449773</v>
      </c>
      <c r="H83" s="38">
        <f t="shared" si="22"/>
        <v>89.815402775013652</v>
      </c>
    </row>
    <row r="84" spans="1:11" ht="23.25">
      <c r="A84" s="17" t="s">
        <v>128</v>
      </c>
      <c r="B84" s="44"/>
      <c r="C84" s="40">
        <f t="shared" ref="C84:F84" si="23">C85+C87</f>
        <v>-282352</v>
      </c>
      <c r="D84" s="40">
        <f t="shared" si="23"/>
        <v>349119</v>
      </c>
      <c r="E84" s="40">
        <f>E85+E87</f>
        <v>-338822</v>
      </c>
      <c r="F84" s="40">
        <f t="shared" si="23"/>
        <v>2281488</v>
      </c>
      <c r="G84" s="40">
        <f>G85+G87</f>
        <v>2281488</v>
      </c>
      <c r="H84" s="42">
        <f t="shared" si="22"/>
        <v>653.49866377939895</v>
      </c>
      <c r="K84" s="51"/>
    </row>
    <row r="85" spans="1:11" ht="34.5">
      <c r="A85" s="13" t="s">
        <v>129</v>
      </c>
      <c r="B85" s="31"/>
      <c r="C85" s="32">
        <v>7674400</v>
      </c>
      <c r="D85" s="32">
        <v>2957050</v>
      </c>
      <c r="E85" s="4">
        <v>6822140</v>
      </c>
      <c r="F85" s="4">
        <v>2281488</v>
      </c>
      <c r="G85" s="32">
        <v>2281488</v>
      </c>
      <c r="H85" s="38">
        <f t="shared" si="22"/>
        <v>77.154190832079266</v>
      </c>
      <c r="K85" s="51"/>
    </row>
    <row r="86" spans="1:11" ht="26.25">
      <c r="A86" s="36" t="s">
        <v>137</v>
      </c>
      <c r="B86" s="33"/>
      <c r="C86" s="34">
        <v>7674400</v>
      </c>
      <c r="D86" s="34">
        <v>2957050</v>
      </c>
      <c r="E86" s="34">
        <v>-6822140</v>
      </c>
      <c r="F86" s="34">
        <v>2281488</v>
      </c>
      <c r="G86" s="50">
        <v>2281488</v>
      </c>
      <c r="H86" s="38">
        <f t="shared" si="22"/>
        <v>77.154190832079266</v>
      </c>
      <c r="K86" s="51"/>
    </row>
    <row r="87" spans="1:11" ht="34.5">
      <c r="A87" s="13" t="s">
        <v>130</v>
      </c>
      <c r="B87" s="31"/>
      <c r="C87" s="32">
        <v>-7956752</v>
      </c>
      <c r="D87" s="32">
        <v>-2607931</v>
      </c>
      <c r="E87" s="4">
        <v>-7160962</v>
      </c>
      <c r="F87" s="4">
        <v>0</v>
      </c>
      <c r="G87" s="32">
        <v>0</v>
      </c>
      <c r="H87" s="38">
        <f t="shared" si="22"/>
        <v>0</v>
      </c>
      <c r="K87" s="51"/>
    </row>
    <row r="88" spans="1:11" ht="23.25">
      <c r="A88" s="17" t="s">
        <v>131</v>
      </c>
      <c r="B88" s="44"/>
      <c r="C88" s="40">
        <f t="shared" ref="C88" si="24">C89+C90+C91</f>
        <v>300070</v>
      </c>
      <c r="D88" s="40">
        <f>D89+D90+D91+D92</f>
        <v>750246</v>
      </c>
      <c r="E88" s="40">
        <f>E89+E90+E91+E92</f>
        <v>348491</v>
      </c>
      <c r="F88" s="40">
        <f t="shared" ref="F88" si="25">F89+F90+F91+F92</f>
        <v>1214650</v>
      </c>
      <c r="G88" s="40">
        <f>G89+G90+G91+G92+G93</f>
        <v>1208680</v>
      </c>
      <c r="H88" s="42">
        <f t="shared" si="22"/>
        <v>161.10449106026556</v>
      </c>
      <c r="K88" s="51"/>
    </row>
    <row r="89" spans="1:11" ht="23.25">
      <c r="A89" s="13" t="s">
        <v>132</v>
      </c>
      <c r="B89" s="31"/>
      <c r="C89" s="32">
        <v>300000</v>
      </c>
      <c r="D89" s="32">
        <v>0</v>
      </c>
      <c r="E89" s="4">
        <v>300000</v>
      </c>
      <c r="F89" s="4"/>
      <c r="G89" s="32"/>
      <c r="H89" s="38"/>
    </row>
    <row r="90" spans="1:11" ht="23.25">
      <c r="A90" s="13" t="s">
        <v>133</v>
      </c>
      <c r="B90" s="31"/>
      <c r="C90" s="32"/>
      <c r="D90" s="32">
        <v>3500</v>
      </c>
      <c r="E90" s="4">
        <v>48455</v>
      </c>
      <c r="F90" s="4">
        <v>-4581</v>
      </c>
      <c r="G90" s="32">
        <v>-4581</v>
      </c>
      <c r="H90" s="38">
        <f t="shared" si="22"/>
        <v>-130.8857142857143</v>
      </c>
    </row>
    <row r="91" spans="1:11">
      <c r="A91" s="13" t="s">
        <v>134</v>
      </c>
      <c r="B91" s="31"/>
      <c r="C91" s="32">
        <v>70</v>
      </c>
      <c r="D91" s="32">
        <v>38</v>
      </c>
      <c r="E91" s="4">
        <v>36</v>
      </c>
      <c r="F91" s="4">
        <v>12</v>
      </c>
      <c r="G91" s="32">
        <v>11</v>
      </c>
      <c r="H91" s="38">
        <f t="shared" si="22"/>
        <v>28.947368421052634</v>
      </c>
    </row>
    <row r="92" spans="1:11" s="15" customFormat="1">
      <c r="A92" s="14" t="s">
        <v>135</v>
      </c>
      <c r="B92" s="35"/>
      <c r="C92" s="4"/>
      <c r="D92" s="4">
        <v>746708</v>
      </c>
      <c r="E92" s="4"/>
      <c r="F92" s="4">
        <v>1219219</v>
      </c>
      <c r="G92" s="4">
        <v>1219219</v>
      </c>
      <c r="H92" s="38">
        <f t="shared" si="22"/>
        <v>163.27922025745002</v>
      </c>
    </row>
    <row r="93" spans="1:11" s="15" customFormat="1">
      <c r="A93" s="14" t="s">
        <v>152</v>
      </c>
      <c r="B93" s="35"/>
      <c r="C93" s="4"/>
      <c r="D93" s="4"/>
      <c r="E93" s="4"/>
      <c r="F93" s="4"/>
      <c r="G93" s="4">
        <v>-5969</v>
      </c>
      <c r="H93" s="38"/>
    </row>
    <row r="94" spans="1:11">
      <c r="A94" s="18" t="s">
        <v>136</v>
      </c>
      <c r="B94" s="30"/>
      <c r="C94" s="10">
        <v>164527</v>
      </c>
      <c r="D94" s="10">
        <v>29097</v>
      </c>
      <c r="E94" s="37">
        <v>789774</v>
      </c>
      <c r="F94" s="37">
        <v>491272</v>
      </c>
      <c r="G94" s="10">
        <v>47690</v>
      </c>
      <c r="H94" s="38">
        <f t="shared" si="22"/>
        <v>163.90005842526719</v>
      </c>
    </row>
  </sheetData>
  <mergeCells count="6">
    <mergeCell ref="H4:H5"/>
    <mergeCell ref="A3:H3"/>
    <mergeCell ref="A1:G1"/>
    <mergeCell ref="A2:G2"/>
    <mergeCell ref="C4:D4"/>
    <mergeCell ref="E4:G4"/>
  </mergeCells>
  <pageMargins left="0.31496062992125984" right="0.11811023622047245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2020-08-05T13:11:28Z</dcterms:modified>
</cp:coreProperties>
</file>