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35" windowWidth="24780" windowHeight="12165"/>
  </bookViews>
  <sheets>
    <sheet name="Собственные" sheetId="1" r:id="rId1"/>
    <sheet name="Безвозмездные" sheetId="2" r:id="rId2"/>
  </sheets>
  <calcPr calcId="125725"/>
</workbook>
</file>

<file path=xl/calcChain.xml><?xml version="1.0" encoding="utf-8"?>
<calcChain xmlns="http://schemas.openxmlformats.org/spreadsheetml/2006/main">
  <c r="I116" i="1"/>
  <c r="I112" s="1"/>
  <c r="H116"/>
  <c r="H112" s="1"/>
  <c r="D116"/>
  <c r="D112" s="1"/>
  <c r="C116"/>
  <c r="M19"/>
  <c r="J19"/>
  <c r="I17"/>
  <c r="H17"/>
  <c r="I76"/>
  <c r="N76" s="1"/>
  <c r="H76"/>
  <c r="D76"/>
  <c r="E76" s="1"/>
  <c r="C76"/>
  <c r="C74" s="1"/>
  <c r="N149"/>
  <c r="N148"/>
  <c r="N146"/>
  <c r="N145"/>
  <c r="N143"/>
  <c r="N142"/>
  <c r="N141"/>
  <c r="N140"/>
  <c r="N139"/>
  <c r="N138"/>
  <c r="N137"/>
  <c r="N136"/>
  <c r="N135"/>
  <c r="N134"/>
  <c r="N132"/>
  <c r="N131"/>
  <c r="N130"/>
  <c r="N129"/>
  <c r="N128"/>
  <c r="N125"/>
  <c r="N124"/>
  <c r="N123"/>
  <c r="N121"/>
  <c r="N118"/>
  <c r="N117"/>
  <c r="N114"/>
  <c r="N113"/>
  <c r="N111"/>
  <c r="N110"/>
  <c r="N108"/>
  <c r="N107"/>
  <c r="N103"/>
  <c r="N102"/>
  <c r="N101"/>
  <c r="N100"/>
  <c r="N98"/>
  <c r="N97"/>
  <c r="N96"/>
  <c r="N95"/>
  <c r="N92"/>
  <c r="N91"/>
  <c r="N90"/>
  <c r="N89"/>
  <c r="N86"/>
  <c r="N85"/>
  <c r="N83"/>
  <c r="N82"/>
  <c r="N80"/>
  <c r="N79"/>
  <c r="N78"/>
  <c r="N77"/>
  <c r="N73"/>
  <c r="N72"/>
  <c r="N71"/>
  <c r="N70"/>
  <c r="N69"/>
  <c r="N67"/>
  <c r="N66"/>
  <c r="N65"/>
  <c r="N64"/>
  <c r="N62"/>
  <c r="N61"/>
  <c r="N60"/>
  <c r="N59"/>
  <c r="N58"/>
  <c r="N57"/>
  <c r="N56"/>
  <c r="N55"/>
  <c r="N54"/>
  <c r="N53"/>
  <c r="N52"/>
  <c r="N51"/>
  <c r="N49"/>
  <c r="N48"/>
  <c r="N47"/>
  <c r="N45"/>
  <c r="N44"/>
  <c r="N43"/>
  <c r="N41"/>
  <c r="N40"/>
  <c r="N37"/>
  <c r="N36"/>
  <c r="N34"/>
  <c r="N33"/>
  <c r="N32"/>
  <c r="N30"/>
  <c r="N29"/>
  <c r="N27"/>
  <c r="N26"/>
  <c r="N25"/>
  <c r="N24"/>
  <c r="N23"/>
  <c r="N22"/>
  <c r="N20"/>
  <c r="N18"/>
  <c r="N15"/>
  <c r="N14"/>
  <c r="N13"/>
  <c r="L137"/>
  <c r="L111"/>
  <c r="L66"/>
  <c r="K14"/>
  <c r="M149"/>
  <c r="M148"/>
  <c r="M146"/>
  <c r="M145"/>
  <c r="M144"/>
  <c r="M143"/>
  <c r="M142"/>
  <c r="M141"/>
  <c r="M140"/>
  <c r="M139"/>
  <c r="M138"/>
  <c r="M137"/>
  <c r="M136"/>
  <c r="M135"/>
  <c r="M134"/>
  <c r="M132"/>
  <c r="M131"/>
  <c r="M130"/>
  <c r="M129"/>
  <c r="M128"/>
  <c r="M127"/>
  <c r="M126"/>
  <c r="M125"/>
  <c r="M124"/>
  <c r="M123"/>
  <c r="M121"/>
  <c r="M119"/>
  <c r="M118"/>
  <c r="M117"/>
  <c r="M115"/>
  <c r="M114"/>
  <c r="M113"/>
  <c r="M111"/>
  <c r="M110"/>
  <c r="M108"/>
  <c r="M107"/>
  <c r="M106"/>
  <c r="M103"/>
  <c r="M102"/>
  <c r="M101"/>
  <c r="M100"/>
  <c r="M98"/>
  <c r="M97"/>
  <c r="M96"/>
  <c r="M95"/>
  <c r="M93"/>
  <c r="M92"/>
  <c r="M91"/>
  <c r="M90"/>
  <c r="M89"/>
  <c r="M86"/>
  <c r="M85"/>
  <c r="M83"/>
  <c r="M82"/>
  <c r="M81"/>
  <c r="M80"/>
  <c r="M79"/>
  <c r="M78"/>
  <c r="M77"/>
  <c r="M75"/>
  <c r="M73"/>
  <c r="M72"/>
  <c r="M71"/>
  <c r="M70"/>
  <c r="M69"/>
  <c r="M67"/>
  <c r="M66"/>
  <c r="M65"/>
  <c r="M64"/>
  <c r="M63"/>
  <c r="M62"/>
  <c r="M61"/>
  <c r="M60"/>
  <c r="M59"/>
  <c r="M58"/>
  <c r="M57"/>
  <c r="M56"/>
  <c r="M55"/>
  <c r="M54"/>
  <c r="M53"/>
  <c r="M52"/>
  <c r="M51"/>
  <c r="M49"/>
  <c r="M48"/>
  <c r="M47"/>
  <c r="M45"/>
  <c r="M44"/>
  <c r="M43"/>
  <c r="M41"/>
  <c r="M40"/>
  <c r="M37"/>
  <c r="M36"/>
  <c r="M34"/>
  <c r="M33"/>
  <c r="M32"/>
  <c r="M30"/>
  <c r="M29"/>
  <c r="M27"/>
  <c r="M25"/>
  <c r="M24"/>
  <c r="M23"/>
  <c r="M22"/>
  <c r="M20"/>
  <c r="M18"/>
  <c r="M15"/>
  <c r="M14"/>
  <c r="M13"/>
  <c r="J149"/>
  <c r="J146"/>
  <c r="J145"/>
  <c r="J143"/>
  <c r="J142"/>
  <c r="J141"/>
  <c r="J140"/>
  <c r="J139"/>
  <c r="J138"/>
  <c r="J137"/>
  <c r="J136"/>
  <c r="J135"/>
  <c r="J132"/>
  <c r="J131"/>
  <c r="J130"/>
  <c r="J129"/>
  <c r="J128"/>
  <c r="J126"/>
  <c r="J125"/>
  <c r="J124"/>
  <c r="J123"/>
  <c r="J121"/>
  <c r="J119"/>
  <c r="J118"/>
  <c r="J117"/>
  <c r="J114"/>
  <c r="J113"/>
  <c r="J111"/>
  <c r="J110"/>
  <c r="J108"/>
  <c r="J102"/>
  <c r="J101"/>
  <c r="J100"/>
  <c r="J98"/>
  <c r="J97"/>
  <c r="J95"/>
  <c r="J92"/>
  <c r="J91"/>
  <c r="J90"/>
  <c r="J89"/>
  <c r="J86"/>
  <c r="J85"/>
  <c r="J83"/>
  <c r="J82"/>
  <c r="J80"/>
  <c r="J79"/>
  <c r="J78"/>
  <c r="J77"/>
  <c r="J71"/>
  <c r="J66"/>
  <c r="J65"/>
  <c r="J61"/>
  <c r="J60"/>
  <c r="J59"/>
  <c r="J58"/>
  <c r="J54"/>
  <c r="J53"/>
  <c r="J52"/>
  <c r="J49"/>
  <c r="J48"/>
  <c r="J47"/>
  <c r="J45"/>
  <c r="J43"/>
  <c r="J40"/>
  <c r="J37"/>
  <c r="J36"/>
  <c r="J34"/>
  <c r="J33"/>
  <c r="J32"/>
  <c r="J29"/>
  <c r="J27"/>
  <c r="J25"/>
  <c r="J24"/>
  <c r="J23"/>
  <c r="J22"/>
  <c r="J20"/>
  <c r="J18"/>
  <c r="J15"/>
  <c r="J13"/>
  <c r="I147"/>
  <c r="H147"/>
  <c r="I133"/>
  <c r="H133"/>
  <c r="H122" s="1"/>
  <c r="I120"/>
  <c r="H120"/>
  <c r="C120"/>
  <c r="I105"/>
  <c r="H105"/>
  <c r="I109"/>
  <c r="N109" s="1"/>
  <c r="H109"/>
  <c r="I104"/>
  <c r="H104"/>
  <c r="I99"/>
  <c r="N99" s="1"/>
  <c r="H99"/>
  <c r="I94"/>
  <c r="N94" s="1"/>
  <c r="H94"/>
  <c r="I88"/>
  <c r="N88" s="1"/>
  <c r="H88"/>
  <c r="H87" s="1"/>
  <c r="I84"/>
  <c r="N84" s="1"/>
  <c r="H84"/>
  <c r="I68"/>
  <c r="N68" s="1"/>
  <c r="H68"/>
  <c r="G66"/>
  <c r="I50"/>
  <c r="H50"/>
  <c r="I46"/>
  <c r="H46"/>
  <c r="I42"/>
  <c r="H42"/>
  <c r="I39"/>
  <c r="H39"/>
  <c r="I38"/>
  <c r="H38"/>
  <c r="I28"/>
  <c r="H28"/>
  <c r="I35"/>
  <c r="H35"/>
  <c r="I31"/>
  <c r="H31"/>
  <c r="I26"/>
  <c r="H26"/>
  <c r="I21"/>
  <c r="H21"/>
  <c r="D16"/>
  <c r="I16"/>
  <c r="N16" s="1"/>
  <c r="H16"/>
  <c r="I12"/>
  <c r="N12" s="1"/>
  <c r="H12"/>
  <c r="I11"/>
  <c r="N11" s="1"/>
  <c r="H11"/>
  <c r="D17" i="2"/>
  <c r="C17"/>
  <c r="D15"/>
  <c r="C15"/>
  <c r="C12" s="1"/>
  <c r="D12"/>
  <c r="G111" i="1"/>
  <c r="G137"/>
  <c r="F14"/>
  <c r="G17" i="2"/>
  <c r="G15" s="1"/>
  <c r="F17"/>
  <c r="F15" s="1"/>
  <c r="E149" i="1"/>
  <c r="E146"/>
  <c r="E145"/>
  <c r="E143"/>
  <c r="E142"/>
  <c r="E141"/>
  <c r="E140"/>
  <c r="E139"/>
  <c r="E138"/>
  <c r="E136"/>
  <c r="E135"/>
  <c r="E132"/>
  <c r="E131"/>
  <c r="E129"/>
  <c r="E128"/>
  <c r="E125"/>
  <c r="E124"/>
  <c r="E123"/>
  <c r="E121"/>
  <c r="E118"/>
  <c r="E117"/>
  <c r="E114"/>
  <c r="E113"/>
  <c r="E111"/>
  <c r="E110"/>
  <c r="E108"/>
  <c r="E102"/>
  <c r="E101"/>
  <c r="E100"/>
  <c r="E98"/>
  <c r="E97"/>
  <c r="E95"/>
  <c r="E93"/>
  <c r="E92"/>
  <c r="E91"/>
  <c r="E90"/>
  <c r="E89"/>
  <c r="E86"/>
  <c r="E85"/>
  <c r="E83"/>
  <c r="E82"/>
  <c r="E80"/>
  <c r="E79"/>
  <c r="E78"/>
  <c r="E77"/>
  <c r="E75"/>
  <c r="E73"/>
  <c r="E61"/>
  <c r="E59"/>
  <c r="E58"/>
  <c r="E54"/>
  <c r="E53"/>
  <c r="E52"/>
  <c r="E48"/>
  <c r="E47"/>
  <c r="E45"/>
  <c r="E43"/>
  <c r="E40"/>
  <c r="E37"/>
  <c r="E36"/>
  <c r="E34"/>
  <c r="E33"/>
  <c r="E32"/>
  <c r="E29"/>
  <c r="E27"/>
  <c r="E25"/>
  <c r="E24"/>
  <c r="E23"/>
  <c r="E22"/>
  <c r="E20"/>
  <c r="E18"/>
  <c r="E15"/>
  <c r="E13"/>
  <c r="D147"/>
  <c r="N147" s="1"/>
  <c r="C147"/>
  <c r="D133"/>
  <c r="D122" s="1"/>
  <c r="C133"/>
  <c r="C122" s="1"/>
  <c r="D120"/>
  <c r="N120" s="1"/>
  <c r="C112"/>
  <c r="D109"/>
  <c r="C109"/>
  <c r="C105"/>
  <c r="D105"/>
  <c r="D99"/>
  <c r="C99"/>
  <c r="D94"/>
  <c r="C94"/>
  <c r="D88"/>
  <c r="D87" s="1"/>
  <c r="C88"/>
  <c r="D84"/>
  <c r="C84"/>
  <c r="D68"/>
  <c r="C68"/>
  <c r="D50"/>
  <c r="D46" s="1"/>
  <c r="N46" s="1"/>
  <c r="C50"/>
  <c r="D42"/>
  <c r="N42" s="1"/>
  <c r="C42"/>
  <c r="D39"/>
  <c r="D38" s="1"/>
  <c r="N38" s="1"/>
  <c r="C39"/>
  <c r="D35"/>
  <c r="C35"/>
  <c r="C31"/>
  <c r="E31" s="1"/>
  <c r="D28"/>
  <c r="N28" s="1"/>
  <c r="C28"/>
  <c r="D21"/>
  <c r="C21"/>
  <c r="C17"/>
  <c r="C16" s="1"/>
  <c r="E16" s="1"/>
  <c r="D12"/>
  <c r="D11" s="1"/>
  <c r="C12"/>
  <c r="C11" s="1"/>
  <c r="N105" l="1"/>
  <c r="D74"/>
  <c r="I74"/>
  <c r="N74" s="1"/>
  <c r="N21"/>
  <c r="N133"/>
  <c r="M76"/>
  <c r="J76"/>
  <c r="H74"/>
  <c r="N116"/>
  <c r="N17"/>
  <c r="N50"/>
  <c r="J31"/>
  <c r="J35"/>
  <c r="J39"/>
  <c r="I122"/>
  <c r="N122" s="1"/>
  <c r="N31"/>
  <c r="N35"/>
  <c r="N39"/>
  <c r="J12"/>
  <c r="M68"/>
  <c r="M84"/>
  <c r="M88"/>
  <c r="M94"/>
  <c r="M120"/>
  <c r="M133"/>
  <c r="M147"/>
  <c r="N112"/>
  <c r="H150"/>
  <c r="J11"/>
  <c r="J16"/>
  <c r="J21"/>
  <c r="J38"/>
  <c r="J46"/>
  <c r="J50"/>
  <c r="J68"/>
  <c r="J74"/>
  <c r="J84"/>
  <c r="J88"/>
  <c r="J105"/>
  <c r="J109"/>
  <c r="J116"/>
  <c r="J120"/>
  <c r="J133"/>
  <c r="J147"/>
  <c r="M12"/>
  <c r="M16"/>
  <c r="M21"/>
  <c r="M31"/>
  <c r="M35"/>
  <c r="M39"/>
  <c r="M99"/>
  <c r="M105"/>
  <c r="M109"/>
  <c r="H152"/>
  <c r="I150"/>
  <c r="I87"/>
  <c r="N87" s="1"/>
  <c r="J17"/>
  <c r="J26"/>
  <c r="J28"/>
  <c r="J42"/>
  <c r="J94"/>
  <c r="J99"/>
  <c r="J104"/>
  <c r="M11"/>
  <c r="M17"/>
  <c r="M26"/>
  <c r="M28"/>
  <c r="M38"/>
  <c r="M42"/>
  <c r="M46"/>
  <c r="M50"/>
  <c r="M116"/>
  <c r="M122"/>
  <c r="E11"/>
  <c r="E68"/>
  <c r="E74"/>
  <c r="E109"/>
  <c r="E116"/>
  <c r="E21"/>
  <c r="E28"/>
  <c r="E105"/>
  <c r="E147"/>
  <c r="C38"/>
  <c r="E38" s="1"/>
  <c r="C46"/>
  <c r="C87"/>
  <c r="E87" s="1"/>
  <c r="E12"/>
  <c r="E17"/>
  <c r="E35"/>
  <c r="E39"/>
  <c r="E42"/>
  <c r="E50"/>
  <c r="E84"/>
  <c r="E88"/>
  <c r="E94"/>
  <c r="E99"/>
  <c r="E112"/>
  <c r="E120"/>
  <c r="E133"/>
  <c r="D150"/>
  <c r="C104"/>
  <c r="D104"/>
  <c r="M104" s="1"/>
  <c r="C26"/>
  <c r="M74" l="1"/>
  <c r="H153"/>
  <c r="N150"/>
  <c r="N104"/>
  <c r="J122"/>
  <c r="H10"/>
  <c r="J87"/>
  <c r="M87"/>
  <c r="M112"/>
  <c r="J112"/>
  <c r="I152"/>
  <c r="I153" s="1"/>
  <c r="K152"/>
  <c r="K133"/>
  <c r="K120"/>
  <c r="K50"/>
  <c r="K42"/>
  <c r="K38"/>
  <c r="K35"/>
  <c r="K26"/>
  <c r="K16"/>
  <c r="K11"/>
  <c r="K116"/>
  <c r="K109"/>
  <c r="K99"/>
  <c r="K88"/>
  <c r="K148"/>
  <c r="K146"/>
  <c r="K144"/>
  <c r="K142"/>
  <c r="K140"/>
  <c r="K138"/>
  <c r="K136"/>
  <c r="K134"/>
  <c r="K132"/>
  <c r="K130"/>
  <c r="K128"/>
  <c r="K126"/>
  <c r="K124"/>
  <c r="K121"/>
  <c r="K118"/>
  <c r="K113"/>
  <c r="K111"/>
  <c r="K107"/>
  <c r="K103"/>
  <c r="K101"/>
  <c r="K97"/>
  <c r="K95"/>
  <c r="K93"/>
  <c r="K91"/>
  <c r="K89"/>
  <c r="K85"/>
  <c r="K83"/>
  <c r="K81"/>
  <c r="K79"/>
  <c r="K77"/>
  <c r="K75"/>
  <c r="K73"/>
  <c r="K71"/>
  <c r="K69"/>
  <c r="K67"/>
  <c r="K65"/>
  <c r="K62"/>
  <c r="K59"/>
  <c r="K57"/>
  <c r="K54"/>
  <c r="K52"/>
  <c r="K48"/>
  <c r="K44"/>
  <c r="K40"/>
  <c r="K36"/>
  <c r="K34"/>
  <c r="K32"/>
  <c r="K29"/>
  <c r="K27"/>
  <c r="K25"/>
  <c r="K23"/>
  <c r="K18"/>
  <c r="K149"/>
  <c r="K145"/>
  <c r="K143"/>
  <c r="K141"/>
  <c r="K139"/>
  <c r="K137"/>
  <c r="K135"/>
  <c r="K131"/>
  <c r="K129"/>
  <c r="K127"/>
  <c r="K125"/>
  <c r="K123"/>
  <c r="K117"/>
  <c r="K114"/>
  <c r="K110"/>
  <c r="K108"/>
  <c r="K106"/>
  <c r="K102"/>
  <c r="K100"/>
  <c r="K98"/>
  <c r="K96"/>
  <c r="K92"/>
  <c r="K90"/>
  <c r="K86"/>
  <c r="K82"/>
  <c r="K80"/>
  <c r="K78"/>
  <c r="K76"/>
  <c r="K72"/>
  <c r="K70"/>
  <c r="K66"/>
  <c r="K64"/>
  <c r="K61"/>
  <c r="K58"/>
  <c r="K55"/>
  <c r="K53"/>
  <c r="K51"/>
  <c r="K49"/>
  <c r="K47"/>
  <c r="K45"/>
  <c r="K43"/>
  <c r="K41"/>
  <c r="K37"/>
  <c r="K33"/>
  <c r="K24"/>
  <c r="K22"/>
  <c r="K20"/>
  <c r="K15"/>
  <c r="K13"/>
  <c r="M150"/>
  <c r="J150"/>
  <c r="K112"/>
  <c r="K17"/>
  <c r="K150"/>
  <c r="K147"/>
  <c r="K122"/>
  <c r="K46"/>
  <c r="K39"/>
  <c r="K28"/>
  <c r="K31"/>
  <c r="K21"/>
  <c r="K12"/>
  <c r="K105"/>
  <c r="K104"/>
  <c r="K94"/>
  <c r="K84"/>
  <c r="K68"/>
  <c r="E26"/>
  <c r="C152"/>
  <c r="E104"/>
  <c r="C150"/>
  <c r="D152"/>
  <c r="E122"/>
  <c r="E46"/>
  <c r="C153" l="1"/>
  <c r="K74"/>
  <c r="K19"/>
  <c r="N152"/>
  <c r="D153"/>
  <c r="K87"/>
  <c r="D10"/>
  <c r="G152" s="1"/>
  <c r="M152"/>
  <c r="J152"/>
  <c r="I10"/>
  <c r="G65"/>
  <c r="G124"/>
  <c r="G103"/>
  <c r="G87"/>
  <c r="G79"/>
  <c r="G71"/>
  <c r="G59"/>
  <c r="G50"/>
  <c r="G42"/>
  <c r="G34"/>
  <c r="G26"/>
  <c r="G17"/>
  <c r="G148"/>
  <c r="G140"/>
  <c r="G131"/>
  <c r="G123"/>
  <c r="G114"/>
  <c r="G106"/>
  <c r="G98"/>
  <c r="G90"/>
  <c r="G82"/>
  <c r="G74"/>
  <c r="G64"/>
  <c r="G51"/>
  <c r="G43"/>
  <c r="G35"/>
  <c r="G27"/>
  <c r="G18"/>
  <c r="G150"/>
  <c r="C10"/>
  <c r="F139" s="1"/>
  <c r="E152"/>
  <c r="E150"/>
  <c r="G14" l="1"/>
  <c r="G23"/>
  <c r="G31"/>
  <c r="G39"/>
  <c r="G47"/>
  <c r="G55"/>
  <c r="G70"/>
  <c r="G78"/>
  <c r="G86"/>
  <c r="G94"/>
  <c r="G102"/>
  <c r="G110"/>
  <c r="G120"/>
  <c r="G127"/>
  <c r="G135"/>
  <c r="G144"/>
  <c r="G13"/>
  <c r="G22"/>
  <c r="G30"/>
  <c r="G38"/>
  <c r="G46"/>
  <c r="G54"/>
  <c r="G67"/>
  <c r="G75"/>
  <c r="G83"/>
  <c r="G95"/>
  <c r="G113"/>
  <c r="G132"/>
  <c r="L152"/>
  <c r="L19"/>
  <c r="G141"/>
  <c r="G91"/>
  <c r="G99"/>
  <c r="G107"/>
  <c r="G118"/>
  <c r="G128"/>
  <c r="G136"/>
  <c r="G145"/>
  <c r="G149"/>
  <c r="G11"/>
  <c r="G16"/>
  <c r="G21"/>
  <c r="G25"/>
  <c r="G29"/>
  <c r="G33"/>
  <c r="G37"/>
  <c r="G41"/>
  <c r="G45"/>
  <c r="G49"/>
  <c r="G53"/>
  <c r="G58"/>
  <c r="G68"/>
  <c r="G72"/>
  <c r="G76"/>
  <c r="G80"/>
  <c r="G84"/>
  <c r="G88"/>
  <c r="G92"/>
  <c r="G96"/>
  <c r="G100"/>
  <c r="G104"/>
  <c r="G108"/>
  <c r="G112"/>
  <c r="G117"/>
  <c r="G122"/>
  <c r="G125"/>
  <c r="G129"/>
  <c r="G133"/>
  <c r="G138"/>
  <c r="G142"/>
  <c r="G146"/>
  <c r="G12"/>
  <c r="G15"/>
  <c r="G20"/>
  <c r="G24"/>
  <c r="G28"/>
  <c r="G32"/>
  <c r="G36"/>
  <c r="G40"/>
  <c r="G44"/>
  <c r="G48"/>
  <c r="G52"/>
  <c r="G57"/>
  <c r="G62"/>
  <c r="G69"/>
  <c r="G73"/>
  <c r="G77"/>
  <c r="G81"/>
  <c r="G85"/>
  <c r="G89"/>
  <c r="G93"/>
  <c r="G97"/>
  <c r="G101"/>
  <c r="G105"/>
  <c r="G109"/>
  <c r="G116"/>
  <c r="G121"/>
  <c r="G126"/>
  <c r="G130"/>
  <c r="G134"/>
  <c r="G139"/>
  <c r="G143"/>
  <c r="G147"/>
  <c r="N10"/>
  <c r="G61"/>
  <c r="L148"/>
  <c r="L146"/>
  <c r="L144"/>
  <c r="L142"/>
  <c r="L140"/>
  <c r="L138"/>
  <c r="L136"/>
  <c r="L134"/>
  <c r="L132"/>
  <c r="L130"/>
  <c r="L128"/>
  <c r="L126"/>
  <c r="L124"/>
  <c r="L121"/>
  <c r="L118"/>
  <c r="L113"/>
  <c r="L107"/>
  <c r="L103"/>
  <c r="L101"/>
  <c r="L97"/>
  <c r="L95"/>
  <c r="L93"/>
  <c r="L91"/>
  <c r="L89"/>
  <c r="L85"/>
  <c r="L83"/>
  <c r="L81"/>
  <c r="L79"/>
  <c r="L77"/>
  <c r="L75"/>
  <c r="L73"/>
  <c r="L71"/>
  <c r="L69"/>
  <c r="L67"/>
  <c r="L65"/>
  <c r="L62"/>
  <c r="L59"/>
  <c r="L57"/>
  <c r="L54"/>
  <c r="L52"/>
  <c r="L48"/>
  <c r="L44"/>
  <c r="L40"/>
  <c r="L36"/>
  <c r="L34"/>
  <c r="L32"/>
  <c r="L30"/>
  <c r="L24"/>
  <c r="L22"/>
  <c r="L20"/>
  <c r="L15"/>
  <c r="L13"/>
  <c r="L149"/>
  <c r="L145"/>
  <c r="L143"/>
  <c r="L141"/>
  <c r="L139"/>
  <c r="L135"/>
  <c r="L131"/>
  <c r="L129"/>
  <c r="L127"/>
  <c r="L125"/>
  <c r="L123"/>
  <c r="L117"/>
  <c r="L114"/>
  <c r="L110"/>
  <c r="L108"/>
  <c r="L106"/>
  <c r="L102"/>
  <c r="L100"/>
  <c r="L98"/>
  <c r="L96"/>
  <c r="L92"/>
  <c r="L90"/>
  <c r="L86"/>
  <c r="L82"/>
  <c r="L80"/>
  <c r="L78"/>
  <c r="L76"/>
  <c r="L72"/>
  <c r="L70"/>
  <c r="L64"/>
  <c r="L61"/>
  <c r="L58"/>
  <c r="L55"/>
  <c r="L53"/>
  <c r="L51"/>
  <c r="L49"/>
  <c r="L47"/>
  <c r="L45"/>
  <c r="L43"/>
  <c r="L41"/>
  <c r="L37"/>
  <c r="L33"/>
  <c r="L29"/>
  <c r="L27"/>
  <c r="L25"/>
  <c r="L23"/>
  <c r="L18"/>
  <c r="L14"/>
  <c r="M10"/>
  <c r="L28"/>
  <c r="L46"/>
  <c r="L122"/>
  <c r="L26"/>
  <c r="L11"/>
  <c r="L99"/>
  <c r="L109"/>
  <c r="L116"/>
  <c r="L31"/>
  <c r="L39"/>
  <c r="L74"/>
  <c r="L88"/>
  <c r="L104"/>
  <c r="L133"/>
  <c r="L17"/>
  <c r="J10"/>
  <c r="L21"/>
  <c r="L42"/>
  <c r="L50"/>
  <c r="L38"/>
  <c r="L16"/>
  <c r="L105"/>
  <c r="L12"/>
  <c r="L35"/>
  <c r="L68"/>
  <c r="L84"/>
  <c r="L94"/>
  <c r="L120"/>
  <c r="L147"/>
  <c r="L112"/>
  <c r="L150"/>
  <c r="L87"/>
  <c r="F12"/>
  <c r="F42"/>
  <c r="F74"/>
  <c r="F21"/>
  <c r="F40"/>
  <c r="F65"/>
  <c r="F79"/>
  <c r="F97"/>
  <c r="F121"/>
  <c r="F136"/>
  <c r="F22"/>
  <c r="F49"/>
  <c r="F70"/>
  <c r="F96"/>
  <c r="F112"/>
  <c r="F133"/>
  <c r="F31"/>
  <c r="F29"/>
  <c r="F54"/>
  <c r="F73"/>
  <c r="F89"/>
  <c r="F107"/>
  <c r="F128"/>
  <c r="F144"/>
  <c r="F41"/>
  <c r="F58"/>
  <c r="F82"/>
  <c r="F117"/>
  <c r="F122"/>
  <c r="F46"/>
  <c r="F38"/>
  <c r="F28"/>
  <c r="F88"/>
  <c r="F11"/>
  <c r="F109"/>
  <c r="F39"/>
  <c r="F16"/>
  <c r="F25"/>
  <c r="F34"/>
  <c r="F48"/>
  <c r="F59"/>
  <c r="F69"/>
  <c r="F83"/>
  <c r="F93"/>
  <c r="F103"/>
  <c r="F113"/>
  <c r="F124"/>
  <c r="F132"/>
  <c r="F140"/>
  <c r="F15"/>
  <c r="F33"/>
  <c r="F45"/>
  <c r="F53"/>
  <c r="F64"/>
  <c r="F78"/>
  <c r="F90"/>
  <c r="F106"/>
  <c r="F129"/>
  <c r="F146"/>
  <c r="F100"/>
  <c r="F110"/>
  <c r="F125"/>
  <c r="F135"/>
  <c r="F143"/>
  <c r="F26"/>
  <c r="F152"/>
  <c r="E10"/>
  <c r="F87"/>
  <c r="F104"/>
  <c r="F147"/>
  <c r="F120"/>
  <c r="F99"/>
  <c r="F68"/>
  <c r="F35"/>
  <c r="F84"/>
  <c r="F116"/>
  <c r="F94"/>
  <c r="F50"/>
  <c r="F17"/>
  <c r="F13"/>
  <c r="F18"/>
  <c r="F23"/>
  <c r="F27"/>
  <c r="F32"/>
  <c r="F36"/>
  <c r="F44"/>
  <c r="F52"/>
  <c r="F57"/>
  <c r="F62"/>
  <c r="F67"/>
  <c r="F71"/>
  <c r="F75"/>
  <c r="F77"/>
  <c r="F81"/>
  <c r="F85"/>
  <c r="F91"/>
  <c r="F95"/>
  <c r="F101"/>
  <c r="F105"/>
  <c r="F111"/>
  <c r="F118"/>
  <c r="F126"/>
  <c r="F130"/>
  <c r="F134"/>
  <c r="F138"/>
  <c r="F142"/>
  <c r="F149"/>
  <c r="F20"/>
  <c r="F24"/>
  <c r="F37"/>
  <c r="F43"/>
  <c r="F47"/>
  <c r="F51"/>
  <c r="F55"/>
  <c r="F61"/>
  <c r="F66"/>
  <c r="F72"/>
  <c r="F76"/>
  <c r="F80"/>
  <c r="F86"/>
  <c r="F92"/>
  <c r="F98"/>
  <c r="F102"/>
  <c r="F108"/>
  <c r="F114"/>
  <c r="F123"/>
  <c r="F127"/>
  <c r="F131"/>
  <c r="F137"/>
  <c r="F141"/>
  <c r="F145"/>
  <c r="F148"/>
  <c r="F150"/>
</calcChain>
</file>

<file path=xl/sharedStrings.xml><?xml version="1.0" encoding="utf-8"?>
<sst xmlns="http://schemas.openxmlformats.org/spreadsheetml/2006/main" count="360" uniqueCount="357">
  <si>
    <t>Выполнение бюджетных показателей и динамика поступления</t>
  </si>
  <si>
    <t>за I квартал 2016, 2017 г.г.</t>
  </si>
  <si>
    <t>КБК</t>
  </si>
  <si>
    <t>Наименование показателя</t>
  </si>
  <si>
    <t xml:space="preserve">                                           I квартал  2016 года</t>
  </si>
  <si>
    <t xml:space="preserve">                                      I квартал  2017 года</t>
  </si>
  <si>
    <t>Отклонение (+, -), (=графа 7 - графа 2), тыс.руб.</t>
  </si>
  <si>
    <t>Темпы роста, %</t>
  </si>
  <si>
    <t>Бюджетные назначения на 2016 год, тыс.руб.</t>
  </si>
  <si>
    <t>Фактически поступило доходов за I квартал 2016 г., тыс.руб.</t>
  </si>
  <si>
    <t>Процент выполне- ния плана</t>
  </si>
  <si>
    <t>Удельный вес вида дохода в общей сумме налоговых / неналоговых доходов в 2016 г., %</t>
  </si>
  <si>
    <t>Удельный вес вида дохода в общей сумме налоговых и неналоговых доходов в 2016г., %</t>
  </si>
  <si>
    <t>Бюджетные назначения на 2017 год, тыс.руб.</t>
  </si>
  <si>
    <t>Фактически поступило доходов за I квартал 2017 г., тыс.руб.</t>
  </si>
  <si>
    <t>Удельный вес вида дохода в общей сумме налоговых / неналоговых доходов в 2017 г., %</t>
  </si>
  <si>
    <t>Удельный вес вида дохода в общей сумме налоговых и неналоговых доходов в 2017г., %</t>
  </si>
  <si>
    <t>А</t>
  </si>
  <si>
    <t>Б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</si>
  <si>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</si>
  <si>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</si>
  <si>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</si>
  <si>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</si>
  <si>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</si>
  <si>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</si>
  <si>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</si>
  <si>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</si>
  <si>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</si>
  <si>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</si>
  <si>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</si>
  <si>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</si>
  <si>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1 00 00000 00 0000 000</t>
  </si>
  <si>
    <t>НАЛОГОВЫЕ И НЕНАЛОГОВЫЕ ДОХОДЫ</t>
  </si>
  <si>
    <t>x</t>
  </si>
  <si>
    <t>1 01 00000 00 0000 000</t>
  </si>
  <si>
    <t>НАЛОГИ НА ПРИБЫЛЬ, ДОХОДЫ</t>
  </si>
  <si>
    <t>1 01 01000 00 0000 110</t>
  </si>
  <si>
    <t>Налог на прибыль организаций</t>
  </si>
  <si>
    <t>1 01 01012 02 0000 110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</si>
  <si>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</si>
  <si>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1 01 01014 02 0000 110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</si>
  <si>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</si>
  <si>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</si>
  <si>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</si>
  <si>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</si>
  <si>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</si>
  <si>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</si>
  <si>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</si>
  <si>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Акцизы на нефтепродукты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</si>
  <si>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</si>
  <si>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</si>
  <si>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</si>
  <si>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</si>
  <si>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</si>
  <si>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</si>
  <si>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</si>
  <si>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</si>
  <si>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</si>
  <si>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</si>
  <si>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</si>
  <si>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</si>
  <si>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</si>
  <si>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</si>
  <si>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</si>
  <si>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</si>
  <si>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</si>
  <si>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</si>
  <si>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1 06 02020 02 0000 110</t>
  </si>
  <si>
    <t>Налог на имущество организаций по имуществу, входящему в Единую систему газоснабжения</t>
  </si>
  <si>
    <t>1 06 04000 02 0000 110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</si>
  <si>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</si>
  <si>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</si>
  <si>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</si>
  <si>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</si>
  <si>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</si>
  <si>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1 06 05000 02 0000 110</t>
  </si>
  <si>
    <t>Налог на игорный бизнес</t>
  </si>
  <si>
    <t>1 06 06000 00 0000 110</t>
  </si>
  <si>
    <t>Земельный налог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</si>
  <si>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</si>
  <si>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</si>
  <si>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</si>
  <si>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</si>
  <si>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1 07 00000 00 0000 000</t>
  </si>
  <si>
    <t>НАЛОГИ, СБОРЫ И РЕГУЛЯРНЫЕ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</si>
  <si>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</si>
  <si>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</si>
  <si>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</si>
  <si>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</si>
  <si>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1 07 01030 01 0000 110</t>
  </si>
  <si>
    <t>Налог на добычу прочих полезных ископаемых (за исключением полезных ископаемых в виде природных алмазов)</t>
  </si>
  <si>
    <t>Сборы за пользование объектами животного мира и за пользование объектами водных биологических ресурсов</t>
  </si>
  <si>
    <t>1 07 04020 01 0000 110</t>
  </si>
  <si>
    <t>Сбор за пользование объектами водных биологических ресурсов (исключая внутренние водные объекты)</t>
  </si>
  <si>
    <t>1 07 04030 01 0000 110</t>
  </si>
  <si>
    <t>Сбор за пользование объектами водных биологических ресурсов (по внутренним водным объектам)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</si>
  <si>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</si>
  <si>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</si>
  <si>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</si>
  <si>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</si>
  <si>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</si>
  <si>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</si>
  <si>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</si>
  <si>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</si>
  <si>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</si>
  <si>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</si>
  <si>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1 08 07010 01 0000 110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</si>
  <si>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</si>
  <si>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>1 08 07020 01 0000 110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</si>
  <si>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</si>
  <si>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1 08 07080 01 0000 110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</si>
  <si>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</si>
  <si>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1 08 07100 01 0000 110</t>
  </si>
  <si>
    <t>Государственная пошлина за выдачу и обмен паспорта гражданина Российской Федерации</t>
  </si>
  <si>
    <t>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</si>
  <si>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</si>
  <si>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1 08 07150 01 0000 110</t>
  </si>
  <si>
    <t>Государственная пошлина за выдачу разрешения на установку рекламной конструкции</t>
  </si>
  <si>
    <t>1 08 07170 01 0000 110</t>
  </si>
  <si>
    <t>1 08 07260 01 0000 110</t>
  </si>
  <si>
    <t>Государственная пошлина за выдачу свидетельства о государственной аккредитации региональной спортивной федерации</t>
  </si>
  <si>
    <t>1 08 07400 01 0000 110</t>
  </si>
  <si>
    <t>1 09 00000 00 0000 000</t>
  </si>
  <si>
    <t>ЗАДОЛЖЕННОСТЬ И ПЕРЕРАСЧЕТЫ ПО ОТМЕНЕННЫМ НАЛОГАМ, СБОРАМ И ИНЫМ ОБЯЗАТЕЛЬНЫМ ПЛАТЕЖАМ</t>
  </si>
  <si>
    <t>1 09 01000 00 0000 110</t>
  </si>
  <si>
    <t>Налог на прибыль организаций, зачислявшийся до 1 января 2005 года в местные бюджеты</t>
  </si>
  <si>
    <t>1 09 03000 00 0000 110</t>
  </si>
  <si>
    <t>Платежи за пользование природными ресурсами</t>
  </si>
  <si>
    <t>1 09 04000 00 0000 110</t>
  </si>
  <si>
    <t>Налоги на имущество</t>
  </si>
  <si>
    <t>1 09 06000 02 0000 110</t>
  </si>
  <si>
    <t>Прочие налоги и сборы (по отмененным налогам и сборам субъектов Российской Федерации)</t>
  </si>
  <si>
    <t>1 09 07000 00 0000 110</t>
  </si>
  <si>
    <t>Прочие налоги и сборы (по отмененным местным налогам и сборам)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</si>
  <si>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</si>
  <si>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</si>
  <si>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</si>
  <si>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</si>
  <si>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</si>
  <si>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</si>
  <si>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</si>
  <si>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</si>
  <si>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</si>
  <si>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</si>
  <si>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</si>
  <si>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</si>
  <si>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</si>
  <si>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</si>
  <si>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</si>
  <si>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</si>
  <si>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1 11 07000 00 0000 120</t>
  </si>
  <si>
    <t>Платежи от государственных и муниципальных унитарных предприятий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</si>
  <si>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</si>
  <si>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</si>
  <si>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1 11 09030 00 0000 120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</si>
  <si>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</si>
  <si>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</si>
  <si>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</si>
  <si>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</si>
  <si>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</si>
  <si>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</si>
  <si>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</si>
  <si>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</si>
  <si>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</si>
  <si>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</si>
  <si>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</si>
  <si>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</si>
  <si>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</si>
  <si>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</si>
  <si>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1 12 02000 00 0000 120</t>
  </si>
  <si>
    <t>Платежи при пользовании недрами</t>
  </si>
  <si>
    <t>1 12 02010 01 0000 120</t>
  </si>
  <si>
    <t>Разовые платежи за пользование недрами при наступлении определенных событий, оговоренных в лицензии, при пользовании недрами на территории Российской Федерации</t>
  </si>
  <si>
    <t>1 12 02030 01 0000 120</t>
  </si>
  <si>
    <t>Регулярные платежи за пользование недрами при пользовании недрами на территории Российской Федерации</t>
  </si>
  <si>
    <t>1 12 02050 01 0000 120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</si>
  <si>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</si>
  <si>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1 12 02100 00 0000 120</t>
  </si>
  <si>
    <t>Сборы за участие в конкурсе (аукционе) на право пользования участками недр</t>
  </si>
  <si>
    <t>1 12 04000 00 0000 120</t>
  </si>
  <si>
    <t>Плата за использование лесов</t>
  </si>
  <si>
    <t>1 12 04013 02 0000 120</t>
  </si>
  <si>
    <t>Плата за использование лесов, расположенных на землях лесного фонда, в части, превышающей минимальный размер платы по договору купли-продажи лесных насаждений</t>
  </si>
  <si>
    <t>1 12 04014 02 0000 120</t>
  </si>
  <si>
    <t>Плата за использование лесов, расположенных на землях лесного фонда, в части, превышающей минимальный размер арендной платы</t>
  </si>
  <si>
    <t>1 12 04015 02 0000 120</t>
  </si>
  <si>
    <t>Плата за использование лесов, расположенных на землях лесного фонда, в части платы по договору купли-продажи лесных насаждений для собственных нужд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</si>
  <si>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</si>
  <si>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</si>
  <si>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</si>
  <si>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</si>
  <si>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1 13 01031 01 0000 130</t>
  </si>
  <si>
    <t>Плата за предоставление сведений из Единого государственного реестра недвижимости</t>
  </si>
  <si>
    <t>1 13 01400 01 0000 130</t>
  </si>
  <si>
    <t>Плата за предоставление сведений, документов, содержащихся в государственных реестрах (регистрах)</t>
  </si>
  <si>
    <t>1 13 01990 00 0000 130</t>
  </si>
  <si>
    <t>Прочие доходы от оказания платных услуг (работ)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</si>
  <si>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</si>
  <si>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</si>
  <si>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</si>
  <si>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</si>
  <si>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1 13 02990 00 0000 130</t>
  </si>
  <si>
    <t>Прочие доходы от компенсации затрат государства</t>
  </si>
  <si>
    <t>1 14 00000 00 0000 000</t>
  </si>
  <si>
    <t>ДОХОДЫ ОТ ПРОДАЖИ МАТЕРИАЛЬНЫХ И НЕМАТЕРИАЛЬНЫХ АКТИВОВ</t>
  </si>
  <si>
    <t>1 14 01000 00 0000 410</t>
  </si>
  <si>
    <t>Доходы от продажи квартир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</si>
  <si>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</si>
  <si>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</si>
  <si>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</si>
  <si>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</si>
  <si>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</si>
  <si>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</si>
  <si>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</si>
  <si>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</si>
  <si>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1 15 00000 00 0000 000</t>
  </si>
  <si>
    <t>АДМИНИСТРАТИВНЫЕ ПЛАТЕЖИ И СБОРЫ</t>
  </si>
  <si>
    <t>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</si>
  <si>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</si>
  <si>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>1 16 00000 00 0000 000</t>
  </si>
  <si>
    <t>ШТРАФЫ, САНКЦИИ, ВОЗМЕЩЕНИЕ УЩЕРБА</t>
  </si>
  <si>
    <t>1 16 03000 00 0000 140</t>
  </si>
  <si>
    <t>Денежные взыскания (штрафы) за нарушение законодательства о налогах и сборах</t>
  </si>
  <si>
    <t>1 16 06000 01 0000 140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</si>
  <si>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</si>
  <si>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</si>
  <si>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</si>
  <si>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1 16 18000 00 0000 140</t>
  </si>
  <si>
    <t>Денежные взыскания (штрафы) за нарушение бюджетного законодательства Российской Федерации</t>
  </si>
  <si>
    <t>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</si>
  <si>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</si>
  <si>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1 16 23000 00 0000 140</t>
  </si>
  <si>
    <t>Доходы от возмещения ущерба при возникновении страховых случаев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</si>
  <si>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</si>
  <si>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</si>
  <si>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1 16 26000 01 0000 140</t>
  </si>
  <si>
    <t>Денежные взыскания (штрафы) за нарушение законодательства о рекламе</t>
  </si>
  <si>
    <t>1 16 27000 01 0000 140</t>
  </si>
  <si>
    <t>Денежные взыскания (штрафы) за нарушение законодательства Российской Федерации о пожарной безопасности</t>
  </si>
  <si>
    <t>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</si>
  <si>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</si>
  <si>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1 16 30000 01 0000 140</t>
  </si>
  <si>
    <t>Денежные взыскания (штрафы) за правонарушения в области дорожного движения</t>
  </si>
  <si>
    <t>1 16 30010 01 0000 140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</si>
  <si>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</si>
  <si>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1 16 30020 01 0000 140</t>
  </si>
  <si>
    <t>Денежные взыскания (штрафы) за нарушение законодательства Российской Федерации о безопасности дорожного движения</t>
  </si>
  <si>
    <t>1 16 30030 01 0000 140</t>
  </si>
  <si>
    <t>Прочие денежные взыскания (штрафы) за правонарушения в области дорожного движения</t>
  </si>
  <si>
    <t>1 16 32000 00 0000 140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</si>
  <si>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</si>
  <si>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</si>
  <si>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</si>
  <si>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1 16 35000 00 0000 140</t>
  </si>
  <si>
    <t>Суммы по искам о возмещении вреда, причиненного окружающей среде</t>
  </si>
  <si>
    <t>1 16 37000 00 0000 140</t>
  </si>
  <si>
    <t>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</si>
  <si>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</si>
  <si>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</si>
  <si>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1 16 46000 00 0000 140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</si>
  <si>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</si>
  <si>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</si>
  <si>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</si>
  <si>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1 16 90000 00 0000 140</t>
  </si>
  <si>
    <t>Прочие поступления от денежных взысканий (штрафов) и иных сумм в возмещение ущерба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</si>
  <si>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</si>
  <si>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</si>
  <si>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</si>
  <si>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</si>
  <si>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1 17 05000 00 0000 180</t>
  </si>
  <si>
    <t>Прочие неналоговые доходы</t>
  </si>
  <si>
    <t>НАЛОГОВЫЕ ДОХОДЫ</t>
  </si>
  <si>
    <t>НЕНАЛОГОВЫЕ ДОХОДЫ</t>
  </si>
  <si>
    <t xml:space="preserve">ОТЧЕТ ОБ ИСПОЛНЕНИИ КОНСОЛИДИРОВАННОГО БЮДЖЕТА СУБЪЕКТА РОССИЙСКОЙ ФЕДЕРАЦИИ </t>
  </si>
  <si>
    <t>на  1 апреля 2017 г.</t>
  </si>
  <si>
    <t xml:space="preserve">Наименование финансового органа </t>
  </si>
  <si>
    <t xml:space="preserve">Наименование бюджета </t>
  </si>
  <si>
    <t>Периодичность: месячная, квартальная, годовая</t>
  </si>
  <si>
    <t xml:space="preserve">Единица измерения:  руб. </t>
  </si>
  <si>
    <t>Наименование 
показателя</t>
  </si>
  <si>
    <t>Код дохода по бюджетной классификации</t>
  </si>
  <si>
    <t>ПЛАН 2017</t>
  </si>
  <si>
    <t>ИСПОЛНЕНИЕ 2017</t>
  </si>
  <si>
    <t>ПЛАН 2016</t>
  </si>
  <si>
    <t>ИСПОЛНЕНИЕ 2016</t>
  </si>
  <si>
    <t>Доходы бюджета - ИТОГО</t>
  </si>
  <si>
    <t>х</t>
  </si>
  <si>
    <t xml:space="preserve">в том числе: </t>
  </si>
  <si>
    <t xml:space="preserve"> 000 1000000000 0000 000</t>
  </si>
  <si>
    <t>БЕЗВОЗМЕЗДНЫЕ ПОСТУПЛЕНИЯ</t>
  </si>
  <si>
    <t xml:space="preserve"> 000 2000000000 0000 000</t>
  </si>
  <si>
    <t>БЕЗВОЗМЕЗДНЫЕ ПОСТУПЛЕНИЯ ОТ ДРУГИХ БЮДЖЕТОВ БЮДЖЕТНОЙ СИСТЕМЫ РОССИЙСКОЙ ФЕДЕРАЦИИ</t>
  </si>
  <si>
    <t xml:space="preserve"> 000 2020000000 0000 000</t>
  </si>
  <si>
    <t>Дотации бюджетам бюджетной системы Российской Федерации</t>
  </si>
  <si>
    <t xml:space="preserve"> 000 2021000000 0000 151</t>
  </si>
  <si>
    <t>Субсидии бюджетам бюджетной системы Российской Федерации (межбюджетные субсидии)</t>
  </si>
  <si>
    <t xml:space="preserve"> 000 2022000000 0000 151</t>
  </si>
  <si>
    <t>Субвенции бюджетам бюджетной системы Российской Федерации</t>
  </si>
  <si>
    <t xml:space="preserve"> 000 2023000000 0000 151</t>
  </si>
  <si>
    <t>Иные межбюджетные трансферты</t>
  </si>
  <si>
    <t xml:space="preserve"> 000 2024000000 0000 151</t>
  </si>
  <si>
    <t>БЕЗВОЗМЕЗДНЫЕ ПОСТУПЛЕНИЯ ОТ ГОСУДАРСТВЕННЫХ (МУНИЦИПАЛЬНЫХ) ОРГАНИЗАЦИЙ</t>
  </si>
  <si>
    <t xml:space="preserve"> 000 2030000000 0000 000</t>
  </si>
  <si>
    <t>БЕЗВОЗМЕЗДНЫЕ ПОСТУПЛЕНИЯ ОТ НЕГОСУДАРСТВЕННЫХ ОРГАНИЗАЦИЙ</t>
  </si>
  <si>
    <t xml:space="preserve"> 000 2040000000 0000 000</t>
  </si>
  <si>
    <t>ПРОЧИЕ БЕЗВОЗМЕЗДНЫЕ ПОСТУПЛЕНИЯ</t>
  </si>
  <si>
    <t xml:space="preserve"> 000 2070000000 0000 000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</si>
  <si>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</si>
  <si>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</si>
  <si>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</si>
  <si>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</si>
  <si>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>""</t>
  </si>
  <si>
    <t>Псковской области</t>
  </si>
  <si>
    <t>тыс.рублей</t>
  </si>
  <si>
    <t>Акцизы на пиво</t>
  </si>
  <si>
    <t>1 07 04010 01 0000 110</t>
  </si>
  <si>
    <t>Сбор за пользование объектами животного мира</t>
  </si>
  <si>
    <t>Государственная пошлина за государственную регистрацию  межрегиональных,региональных и местных общественных объединений,отделений  общественных объединений, а также  государственную регистрацию изменений их учредительных документов</t>
  </si>
  <si>
    <t>1 08 07110 01 0000 110</t>
  </si>
  <si>
    <t>1 08 07130 01 0000 110</t>
  </si>
  <si>
    <t>Государственная пошлина за государственную регистрацию средств массовой информации, продкция которых предназначена для распространения преимущественно на территории субъекта Российской Федерации, а также за выдачу дубликата свидетельства о такой регистрации</t>
  </si>
  <si>
    <t>Государственная пошлина за выдачу чспециального разрешения на движение по автономбильным дорогам транспортных средств, осущеслвляющих перевозки опасных, тяжеловесных и (или) крупногабаритных грузов</t>
  </si>
  <si>
    <t>Государственная пошщина за выдачу разрешения на выброс вредных (загрязняющих) веществ в атмосферный воздух</t>
  </si>
  <si>
    <t>1 08 0738 01 0000 110</t>
  </si>
  <si>
    <t>Государственная пошлина за действия органов исполнительной власти субъектов Российской Федерации, связанные с государственной аккретитацией образовательных учреждений, осуществляемой в пределах переданных полномочий Российской Федерации в области образования</t>
  </si>
  <si>
    <t>1 08 0739 01 0000 110</t>
  </si>
  <si>
    <t xml:space="preserve">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образовании, об ученых степенях и ученых званиях в пределах переданных полномочий Российской Федерации в области образования </t>
  </si>
  <si>
    <t>Государственная пошлина за действие уполномоченных органов субъектов Российской Федерации, связанные с лицензированием предпринимательной деятельности по управлению многоквартирными домами</t>
  </si>
  <si>
    <t>1 11 08000 00 0000 120</t>
  </si>
  <si>
    <t>Средства, получаемые от передачи мущества, находящегося в государственной и муниципальной собственности ( 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казенных), в залог, в доверительное управление</t>
  </si>
  <si>
    <t>1 12 01050 01 0000 120</t>
  </si>
  <si>
    <t>Платежи за иные виды негативного воздейсвия на окружающую среду</t>
  </si>
  <si>
    <t>1 16 41000 01 0000 140</t>
  </si>
  <si>
    <t>Денежные взыскания (штрафы) за нарушение законодательства Российской Федерации об энергетике</t>
  </si>
  <si>
    <t>1 16 45000 01 0000 140</t>
  </si>
  <si>
    <t>Денежные взыскания (штрафы) за нарушение законодательства Российской Федерации  промышленной безопасности</t>
  </si>
  <si>
    <t>1 12 02070 00 0000 120</t>
  </si>
  <si>
    <t>Доходы, полученные от продажи на аукционе права на заключение договора о закреплении долей квот добычи (вылова) водных биологических ресурсов и (или) договора пользования водными биологическими ресурсами</t>
  </si>
  <si>
    <t xml:space="preserve"> 000 2010000000 0000 000</t>
  </si>
  <si>
    <t>БЕЗВОЗМЕЗДНЫЕ ПОСТУПЛЕНИЯ ОТ НЕРЕЗИДЕНТОВ</t>
  </si>
  <si>
    <t>1 08 07160 01 0000 110</t>
  </si>
  <si>
    <t xml:space="preserve">  Государственная пошлина за выдачу уполномоченными органами исполнительной власти субъектов Российской Федерации учебным учреждениям образовательных свидетельств о соответствии требованиям оборудования и оснащенности образовательного процесса для рассмотрения соответствующими органами вопроса об аккредитации и выдачи указанным учреждениям лицензии на право подготовки трактористов и машинистов самоходных машин</t>
  </si>
  <si>
    <t>1 08 07340 01 0000 110</t>
  </si>
  <si>
    <t>1 08 07280 01 0000 110</t>
  </si>
  <si>
    <t xml:space="preserve">  Государственная пошлина за выдачу документа об утверждении нормативов образования отходов производства и потребления и лимитов на их размещение, а также за переоформление и выдачу дубликата указанного документа</t>
  </si>
  <si>
    <t>1 08 07120 01 0000 110</t>
  </si>
  <si>
    <t>Государственная пошлина за государственную организацию политических партий и региональных отделений политических партий</t>
  </si>
  <si>
    <t>Плата за выбросы загрязняющих веществ в атмосферный воздух стационарными объектами 7</t>
  </si>
  <si>
    <t>1 14 06030 00 0000 430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</si>
  <si>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</si>
  <si>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1 14 03000 00 0000 000</t>
  </si>
  <si>
    <t xml:space="preserve">  Средства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</si>
  <si>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 xml:space="preserve">  Доходы от уплаты акцизов на алкогольную продукцию с объемной долей этилового спирта свыше 9 процентов (за исключением пива, вин, фруктовых вин, игристых вин (шампанских), винных напитков, изготавливаемых без добавления ректификованного этилового спирта, произведенного из пищевого сырья, и (или) спиртованных виноградного или иного фруктового сусла, и (или) винного дистиллята, и (или) фруктового дистиллята), подлежащие распределению в бюджеты субъектов Российской Федерации</t>
  </si>
  <si>
    <t xml:space="preserve"> 000 1030214001 0000 110</t>
  </si>
  <si>
    <t xml:space="preserve"> 000 1030210001 0000 110</t>
  </si>
  <si>
    <t>Процент выполнения плана</t>
  </si>
  <si>
    <t>налоговых и неналоговых доходов в консолидированный бюджет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</si>
</sst>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0"/>
  </numFmts>
  <fonts count="36">
    <font>
      <sz val="11"/>
      <color theme="1"/>
      <name val="Calibri"/>
      <family val="2"/>
      <charset val="204"/>
      <scheme val="minor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2"/>
      <color indexed="12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rgb="FF8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800000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b/>
      <sz val="11"/>
      <color rgb="FF800000"/>
      <name val="Times New Roman"/>
      <family val="1"/>
      <charset val="204"/>
    </font>
    <font>
      <b/>
      <sz val="12"/>
      <color indexed="16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28">
    <xf numFmtId="0" fontId="0" fillId="0" borderId="0"/>
    <xf numFmtId="0" fontId="4" fillId="0" borderId="0"/>
    <xf numFmtId="0" fontId="11" fillId="0" borderId="0">
      <alignment horizontal="center" wrapText="1"/>
    </xf>
    <xf numFmtId="0" fontId="12" fillId="0" borderId="0"/>
    <xf numFmtId="0" fontId="13" fillId="0" borderId="0">
      <alignment horizontal="left"/>
    </xf>
    <xf numFmtId="0" fontId="14" fillId="0" borderId="0">
      <alignment horizontal="center" vertical="top"/>
    </xf>
    <xf numFmtId="0" fontId="13" fillId="0" borderId="0"/>
    <xf numFmtId="0" fontId="13" fillId="0" borderId="0">
      <alignment horizontal="center"/>
    </xf>
    <xf numFmtId="49" fontId="13" fillId="0" borderId="0"/>
    <xf numFmtId="0" fontId="13" fillId="0" borderId="20">
      <alignment wrapText="1"/>
    </xf>
    <xf numFmtId="0" fontId="13" fillId="0" borderId="21">
      <alignment wrapText="1"/>
    </xf>
    <xf numFmtId="49" fontId="13" fillId="0" borderId="22"/>
    <xf numFmtId="0" fontId="15" fillId="0" borderId="0"/>
    <xf numFmtId="0" fontId="16" fillId="0" borderId="0"/>
    <xf numFmtId="49" fontId="13" fillId="0" borderId="23">
      <alignment horizontal="center" vertical="center" wrapText="1"/>
    </xf>
    <xf numFmtId="49" fontId="13" fillId="0" borderId="23">
      <alignment horizontal="center" vertical="center" wrapText="1"/>
    </xf>
    <xf numFmtId="0" fontId="12" fillId="0" borderId="25"/>
    <xf numFmtId="0" fontId="13" fillId="0" borderId="26">
      <alignment horizontal="left" wrapText="1"/>
    </xf>
    <xf numFmtId="49" fontId="13" fillId="0" borderId="27">
      <alignment horizontal="center"/>
    </xf>
    <xf numFmtId="4" fontId="13" fillId="0" borderId="23">
      <alignment horizontal="right"/>
    </xf>
    <xf numFmtId="0" fontId="12" fillId="0" borderId="28"/>
    <xf numFmtId="0" fontId="13" fillId="0" borderId="29">
      <alignment horizontal="left" wrapText="1" indent="1"/>
    </xf>
    <xf numFmtId="49" fontId="13" fillId="0" borderId="24">
      <alignment horizontal="center"/>
    </xf>
    <xf numFmtId="0" fontId="13" fillId="0" borderId="30">
      <alignment horizontal="left" wrapText="1" indent="2"/>
    </xf>
    <xf numFmtId="49" fontId="13" fillId="0" borderId="23">
      <alignment horizontal="center"/>
    </xf>
    <xf numFmtId="0" fontId="13" fillId="0" borderId="32"/>
    <xf numFmtId="0" fontId="13" fillId="2" borderId="32"/>
    <xf numFmtId="0" fontId="13" fillId="2" borderId="0"/>
  </cellStyleXfs>
  <cellXfs count="116">
    <xf numFmtId="0" fontId="0" fillId="0" borderId="0" xfId="0"/>
    <xf numFmtId="0" fontId="1" fillId="0" borderId="0" xfId="0" applyFont="1" applyAlignment="1"/>
    <xf numFmtId="0" fontId="2" fillId="0" borderId="0" xfId="0" applyFont="1"/>
    <xf numFmtId="164" fontId="2" fillId="0" borderId="0" xfId="0" applyNumberFormat="1" applyFont="1"/>
    <xf numFmtId="0" fontId="2" fillId="0" borderId="0" xfId="0" applyFont="1" applyBorder="1"/>
    <xf numFmtId="0" fontId="3" fillId="0" borderId="0" xfId="0" applyFont="1" applyAlignment="1"/>
    <xf numFmtId="0" fontId="4" fillId="0" borderId="0" xfId="0" applyFont="1"/>
    <xf numFmtId="164" fontId="4" fillId="0" borderId="0" xfId="0" applyNumberFormat="1" applyFont="1"/>
    <xf numFmtId="0" fontId="4" fillId="0" borderId="0" xfId="0" applyFont="1" applyBorder="1"/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164" fontId="6" fillId="0" borderId="0" xfId="1" applyNumberFormat="1" applyFont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/>
    <xf numFmtId="164" fontId="9" fillId="0" borderId="0" xfId="0" applyNumberFormat="1" applyFont="1"/>
    <xf numFmtId="0" fontId="12" fillId="0" borderId="0" xfId="3" applyNumberFormat="1" applyProtection="1"/>
    <xf numFmtId="0" fontId="0" fillId="0" borderId="0" xfId="0" applyProtection="1">
      <protection locked="0"/>
    </xf>
    <xf numFmtId="0" fontId="13" fillId="0" borderId="0" xfId="4" applyNumberFormat="1" applyProtection="1">
      <alignment horizontal="left"/>
    </xf>
    <xf numFmtId="0" fontId="14" fillId="0" borderId="0" xfId="5" applyNumberFormat="1" applyProtection="1">
      <alignment horizontal="center" vertical="top"/>
    </xf>
    <xf numFmtId="0" fontId="13" fillId="0" borderId="0" xfId="6" applyNumberFormat="1" applyProtection="1"/>
    <xf numFmtId="49" fontId="13" fillId="0" borderId="0" xfId="8" applyNumberFormat="1" applyProtection="1"/>
    <xf numFmtId="0" fontId="13" fillId="0" borderId="0" xfId="4" applyNumberFormat="1" applyFont="1" applyProtection="1">
      <alignment horizontal="left"/>
    </xf>
    <xf numFmtId="49" fontId="13" fillId="0" borderId="0" xfId="11" applyNumberFormat="1" applyBorder="1" applyProtection="1"/>
    <xf numFmtId="0" fontId="16" fillId="0" borderId="0" xfId="13" applyNumberFormat="1" applyProtection="1"/>
    <xf numFmtId="49" fontId="13" fillId="0" borderId="24" xfId="14" applyNumberFormat="1" applyFont="1" applyBorder="1" applyProtection="1">
      <alignment horizontal="center" vertical="center" wrapText="1"/>
    </xf>
    <xf numFmtId="49" fontId="13" fillId="0" borderId="24" xfId="14" applyNumberFormat="1" applyBorder="1" applyProtection="1">
      <alignment horizontal="center" vertical="center" wrapText="1"/>
    </xf>
    <xf numFmtId="49" fontId="13" fillId="0" borderId="23" xfId="15" applyBorder="1" applyProtection="1">
      <alignment horizontal="center" vertical="center" wrapText="1"/>
      <protection locked="0"/>
    </xf>
    <xf numFmtId="0" fontId="12" fillId="0" borderId="25" xfId="16" applyNumberFormat="1" applyProtection="1"/>
    <xf numFmtId="49" fontId="13" fillId="0" borderId="23" xfId="15" applyFont="1" applyBorder="1" applyProtection="1">
      <alignment horizontal="center" vertical="center" wrapText="1"/>
      <protection locked="0"/>
    </xf>
    <xf numFmtId="0" fontId="13" fillId="0" borderId="26" xfId="17" applyNumberFormat="1" applyProtection="1">
      <alignment horizontal="left" wrapText="1"/>
    </xf>
    <xf numFmtId="49" fontId="13" fillId="0" borderId="27" xfId="18" applyNumberFormat="1" applyProtection="1">
      <alignment horizontal="center"/>
    </xf>
    <xf numFmtId="0" fontId="13" fillId="0" borderId="29" xfId="21" applyNumberFormat="1" applyProtection="1">
      <alignment horizontal="left" wrapText="1" indent="1"/>
    </xf>
    <xf numFmtId="49" fontId="13" fillId="0" borderId="24" xfId="22" applyNumberFormat="1" applyProtection="1">
      <alignment horizontal="center"/>
    </xf>
    <xf numFmtId="0" fontId="13" fillId="0" borderId="30" xfId="23" applyNumberFormat="1" applyFont="1" applyProtection="1">
      <alignment horizontal="left" wrapText="1" indent="2"/>
    </xf>
    <xf numFmtId="49" fontId="13" fillId="0" borderId="23" xfId="24" applyNumberFormat="1" applyProtection="1">
      <alignment horizontal="center"/>
    </xf>
    <xf numFmtId="4" fontId="0" fillId="0" borderId="0" xfId="0" applyNumberFormat="1" applyProtection="1">
      <protection locked="0"/>
    </xf>
    <xf numFmtId="0" fontId="13" fillId="0" borderId="32" xfId="25" applyNumberFormat="1" applyProtection="1"/>
    <xf numFmtId="0" fontId="13" fillId="2" borderId="32" xfId="26" applyNumberFormat="1" applyProtection="1"/>
    <xf numFmtId="0" fontId="13" fillId="2" borderId="0" xfId="27" applyNumberFormat="1" applyProtection="1"/>
    <xf numFmtId="4" fontId="13" fillId="0" borderId="23" xfId="19" applyNumberFormat="1" applyFill="1" applyProtection="1">
      <alignment horizontal="right"/>
    </xf>
    <xf numFmtId="164" fontId="2" fillId="0" borderId="0" xfId="0" applyNumberFormat="1" applyFont="1" applyFill="1"/>
    <xf numFmtId="164" fontId="2" fillId="0" borderId="0" xfId="0" applyNumberFormat="1" applyFont="1" applyFill="1" applyBorder="1"/>
    <xf numFmtId="164" fontId="4" fillId="0" borderId="0" xfId="0" applyNumberFormat="1" applyFont="1" applyFill="1"/>
    <xf numFmtId="164" fontId="6" fillId="0" borderId="0" xfId="1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/>
    <xf numFmtId="164" fontId="4" fillId="0" borderId="0" xfId="1" applyNumberFormat="1" applyFont="1" applyBorder="1" applyAlignment="1">
      <alignment horizontal="center" vertical="center" wrapText="1"/>
    </xf>
    <xf numFmtId="164" fontId="18" fillId="0" borderId="3" xfId="0" applyNumberFormat="1" applyFont="1" applyFill="1" applyBorder="1" applyAlignment="1">
      <alignment vertical="top"/>
    </xf>
    <xf numFmtId="164" fontId="18" fillId="0" borderId="4" xfId="0" applyNumberFormat="1" applyFont="1" applyFill="1" applyBorder="1" applyAlignment="1">
      <alignment vertical="top" wrapText="1"/>
    </xf>
    <xf numFmtId="164" fontId="19" fillId="0" borderId="4" xfId="0" applyNumberFormat="1" applyFont="1" applyFill="1" applyBorder="1" applyAlignment="1">
      <alignment vertical="top" wrapText="1"/>
    </xf>
    <xf numFmtId="164" fontId="18" fillId="0" borderId="5" xfId="0" applyNumberFormat="1" applyFont="1" applyFill="1" applyBorder="1" applyAlignment="1">
      <alignment vertical="top" wrapText="1"/>
    </xf>
    <xf numFmtId="164" fontId="17" fillId="0" borderId="1" xfId="0" applyNumberFormat="1" applyFont="1" applyFill="1" applyBorder="1" applyAlignment="1">
      <alignment horizontal="center" vertical="top" wrapText="1"/>
    </xf>
    <xf numFmtId="164" fontId="17" fillId="0" borderId="10" xfId="0" applyNumberFormat="1" applyFont="1" applyFill="1" applyBorder="1" applyAlignment="1">
      <alignment horizontal="center" vertical="top" wrapText="1"/>
    </xf>
    <xf numFmtId="164" fontId="17" fillId="0" borderId="11" xfId="0" applyNumberFormat="1" applyFont="1" applyFill="1" applyBorder="1" applyAlignment="1">
      <alignment horizontal="center" vertical="top" wrapText="1"/>
    </xf>
    <xf numFmtId="164" fontId="17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Border="1" applyAlignment="1">
      <alignment horizontal="center" vertical="center" wrapText="1"/>
    </xf>
    <xf numFmtId="49" fontId="17" fillId="0" borderId="33" xfId="0" applyNumberFormat="1" applyFont="1" applyBorder="1" applyAlignment="1">
      <alignment horizontal="center" vertical="center" wrapText="1"/>
    </xf>
    <xf numFmtId="164" fontId="20" fillId="0" borderId="15" xfId="0" applyNumberFormat="1" applyFont="1" applyFill="1" applyBorder="1" applyAlignment="1">
      <alignment horizontal="center" vertical="center" wrapText="1"/>
    </xf>
    <xf numFmtId="164" fontId="20" fillId="0" borderId="16" xfId="0" applyNumberFormat="1" applyFont="1" applyFill="1" applyBorder="1" applyAlignment="1">
      <alignment horizontal="center" vertical="center" wrapText="1"/>
    </xf>
    <xf numFmtId="164" fontId="20" fillId="0" borderId="17" xfId="0" applyNumberFormat="1" applyFont="1" applyFill="1" applyBorder="1" applyAlignment="1">
      <alignment horizontal="center" vertical="center" wrapText="1"/>
    </xf>
    <xf numFmtId="164" fontId="20" fillId="0" borderId="18" xfId="0" applyNumberFormat="1" applyFont="1" applyFill="1" applyBorder="1" applyAlignment="1">
      <alignment horizontal="center" vertical="center" wrapText="1"/>
    </xf>
    <xf numFmtId="164" fontId="20" fillId="0" borderId="15" xfId="0" applyNumberFormat="1" applyFont="1" applyBorder="1" applyAlignment="1">
      <alignment horizontal="center" vertical="center" wrapText="1"/>
    </xf>
    <xf numFmtId="164" fontId="20" fillId="0" borderId="18" xfId="0" applyNumberFormat="1" applyFont="1" applyBorder="1" applyAlignment="1">
      <alignment horizontal="center" vertical="center" wrapText="1"/>
    </xf>
    <xf numFmtId="49" fontId="21" fillId="0" borderId="19" xfId="0" applyNumberFormat="1" applyFont="1" applyFill="1" applyBorder="1" applyAlignment="1">
      <alignment horizontal="center" vertical="center"/>
    </xf>
    <xf numFmtId="0" fontId="22" fillId="0" borderId="19" xfId="0" applyFont="1" applyFill="1" applyBorder="1" applyAlignment="1">
      <alignment vertical="center" wrapText="1"/>
    </xf>
    <xf numFmtId="164" fontId="23" fillId="0" borderId="19" xfId="0" applyNumberFormat="1" applyFont="1" applyFill="1" applyBorder="1" applyAlignment="1">
      <alignment vertical="center"/>
    </xf>
    <xf numFmtId="164" fontId="24" fillId="0" borderId="19" xfId="0" applyNumberFormat="1" applyFont="1" applyFill="1" applyBorder="1" applyAlignment="1">
      <alignment vertical="center"/>
    </xf>
    <xf numFmtId="164" fontId="23" fillId="0" borderId="19" xfId="0" applyNumberFormat="1" applyFont="1" applyFill="1" applyBorder="1" applyAlignment="1">
      <alignment horizontal="right" vertical="center"/>
    </xf>
    <xf numFmtId="49" fontId="25" fillId="0" borderId="19" xfId="0" applyNumberFormat="1" applyFont="1" applyFill="1" applyBorder="1" applyAlignment="1">
      <alignment horizontal="center" vertical="center"/>
    </xf>
    <xf numFmtId="0" fontId="26" fillId="0" borderId="19" xfId="0" applyFont="1" applyFill="1" applyBorder="1" applyAlignment="1">
      <alignment vertical="center" wrapText="1"/>
    </xf>
    <xf numFmtId="164" fontId="27" fillId="0" borderId="19" xfId="0" applyNumberFormat="1" applyFont="1" applyFill="1" applyBorder="1" applyAlignment="1">
      <alignment vertical="center"/>
    </xf>
    <xf numFmtId="49" fontId="17" fillId="0" borderId="19" xfId="0" applyNumberFormat="1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left" vertical="center" wrapText="1"/>
    </xf>
    <xf numFmtId="164" fontId="28" fillId="0" borderId="19" xfId="0" applyNumberFormat="1" applyFont="1" applyFill="1" applyBorder="1" applyAlignment="1">
      <alignment vertical="center"/>
    </xf>
    <xf numFmtId="0" fontId="24" fillId="0" borderId="19" xfId="0" applyFont="1" applyFill="1" applyBorder="1" applyAlignment="1">
      <alignment vertical="center" wrapText="1"/>
    </xf>
    <xf numFmtId="0" fontId="18" fillId="0" borderId="19" xfId="0" applyFont="1" applyFill="1" applyBorder="1" applyAlignment="1">
      <alignment vertical="center" wrapText="1"/>
    </xf>
    <xf numFmtId="164" fontId="29" fillId="0" borderId="19" xfId="0" applyNumberFormat="1" applyFont="1" applyFill="1" applyBorder="1" applyAlignment="1">
      <alignment vertical="center"/>
    </xf>
    <xf numFmtId="0" fontId="24" fillId="0" borderId="19" xfId="0" applyNumberFormat="1" applyFont="1" applyFill="1" applyBorder="1" applyAlignment="1">
      <alignment horizontal="left" vertical="center" wrapText="1"/>
    </xf>
    <xf numFmtId="166" fontId="27" fillId="0" borderId="19" xfId="0" applyNumberFormat="1" applyFont="1" applyFill="1" applyBorder="1" applyAlignment="1">
      <alignment vertical="center"/>
    </xf>
    <xf numFmtId="49" fontId="30" fillId="0" borderId="19" xfId="0" applyNumberFormat="1" applyFont="1" applyFill="1" applyBorder="1" applyAlignment="1">
      <alignment horizontal="center" vertical="center"/>
    </xf>
    <xf numFmtId="0" fontId="31" fillId="0" borderId="19" xfId="0" applyFont="1" applyFill="1" applyBorder="1" applyAlignment="1">
      <alignment vertical="center" wrapText="1"/>
    </xf>
    <xf numFmtId="164" fontId="32" fillId="0" borderId="19" xfId="0" applyNumberFormat="1" applyFont="1" applyFill="1" applyBorder="1" applyAlignment="1">
      <alignment vertical="center"/>
    </xf>
    <xf numFmtId="0" fontId="19" fillId="0" borderId="19" xfId="0" applyFont="1" applyFill="1" applyBorder="1" applyAlignment="1">
      <alignment horizontal="left" vertical="center" wrapText="1"/>
    </xf>
    <xf numFmtId="49" fontId="26" fillId="0" borderId="19" xfId="0" applyNumberFormat="1" applyFont="1" applyFill="1" applyBorder="1" applyAlignment="1">
      <alignment vertical="center"/>
    </xf>
    <xf numFmtId="49" fontId="24" fillId="0" borderId="19" xfId="0" applyNumberFormat="1" applyFont="1" applyFill="1" applyBorder="1" applyAlignment="1">
      <alignment vertical="center"/>
    </xf>
    <xf numFmtId="49" fontId="33" fillId="0" borderId="19" xfId="0" applyNumberFormat="1" applyFont="1" applyFill="1" applyBorder="1" applyAlignment="1">
      <alignment vertical="center"/>
    </xf>
    <xf numFmtId="0" fontId="33" fillId="0" borderId="19" xfId="0" applyFont="1" applyFill="1" applyBorder="1" applyAlignment="1">
      <alignment vertical="center"/>
    </xf>
    <xf numFmtId="164" fontId="34" fillId="0" borderId="19" xfId="0" applyNumberFormat="1" applyFont="1" applyFill="1" applyBorder="1" applyAlignment="1">
      <alignment vertical="center"/>
    </xf>
    <xf numFmtId="0" fontId="12" fillId="0" borderId="28" xfId="20" applyNumberFormat="1" applyFill="1" applyProtection="1"/>
    <xf numFmtId="4" fontId="13" fillId="0" borderId="24" xfId="19" applyNumberFormat="1" applyFill="1" applyBorder="1" applyProtection="1">
      <alignment horizontal="right"/>
    </xf>
    <xf numFmtId="49" fontId="13" fillId="0" borderId="24" xfId="22" applyNumberFormat="1" applyFill="1" applyProtection="1">
      <alignment horizontal="center"/>
    </xf>
    <xf numFmtId="0" fontId="0" fillId="0" borderId="19" xfId="0" applyFill="1" applyBorder="1" applyProtection="1">
      <protection locked="0"/>
    </xf>
    <xf numFmtId="4" fontId="13" fillId="0" borderId="31" xfId="19" applyNumberFormat="1" applyFill="1" applyBorder="1" applyProtection="1">
      <alignment horizontal="right"/>
    </xf>
    <xf numFmtId="0" fontId="35" fillId="0" borderId="30" xfId="23" applyNumberFormat="1" applyFont="1" applyProtection="1">
      <alignment horizontal="left" wrapText="1" indent="2"/>
    </xf>
    <xf numFmtId="0" fontId="17" fillId="0" borderId="1" xfId="0" applyFont="1" applyBorder="1" applyAlignment="1">
      <alignment horizontal="center" vertical="top" wrapText="1"/>
    </xf>
    <xf numFmtId="0" fontId="17" fillId="0" borderId="8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164" fontId="17" fillId="0" borderId="6" xfId="0" applyNumberFormat="1" applyFont="1" applyBorder="1" applyAlignment="1">
      <alignment horizontal="center" vertical="top" wrapText="1"/>
    </xf>
    <xf numFmtId="164" fontId="17" fillId="0" borderId="13" xfId="0" applyNumberFormat="1" applyFont="1" applyBorder="1" applyAlignment="1">
      <alignment horizontal="center" vertical="top" wrapText="1"/>
    </xf>
    <xf numFmtId="164" fontId="17" fillId="0" borderId="7" xfId="0" applyNumberFormat="1" applyFont="1" applyBorder="1" applyAlignment="1">
      <alignment horizontal="center" vertical="top" wrapText="1"/>
    </xf>
    <xf numFmtId="164" fontId="17" fillId="0" borderId="14" xfId="0" applyNumberFormat="1" applyFont="1" applyBorder="1" applyAlignment="1">
      <alignment horizontal="center" vertical="top" wrapText="1"/>
    </xf>
    <xf numFmtId="0" fontId="11" fillId="0" borderId="0" xfId="2" applyNumberFormat="1" applyFont="1" applyBorder="1" applyAlignment="1" applyProtection="1">
      <alignment horizontal="center" wrapText="1"/>
    </xf>
    <xf numFmtId="0" fontId="0" fillId="0" borderId="0" xfId="0" applyAlignment="1"/>
    <xf numFmtId="0" fontId="13" fillId="0" borderId="0" xfId="7" applyNumberFormat="1" applyBorder="1" applyProtection="1">
      <alignment horizontal="center"/>
    </xf>
    <xf numFmtId="0" fontId="13" fillId="0" borderId="0" xfId="7" applyBorder="1" applyProtection="1">
      <alignment horizontal="center"/>
      <protection locked="0"/>
    </xf>
    <xf numFmtId="0" fontId="13" fillId="0" borderId="0" xfId="9" applyBorder="1" applyProtection="1">
      <alignment wrapText="1"/>
      <protection locked="0"/>
    </xf>
    <xf numFmtId="0" fontId="13" fillId="0" borderId="0" xfId="10" applyBorder="1" applyProtection="1">
      <alignment wrapText="1"/>
      <protection locked="0"/>
    </xf>
  </cellXfs>
  <cellStyles count="28">
    <cellStyle name="xl22" xfId="13"/>
    <cellStyle name="xl24" xfId="4"/>
    <cellStyle name="xl25" xfId="6"/>
    <cellStyle name="xl26" xfId="12"/>
    <cellStyle name="xl27" xfId="3"/>
    <cellStyle name="xl29" xfId="14"/>
    <cellStyle name="xl32" xfId="17"/>
    <cellStyle name="xl33" xfId="21"/>
    <cellStyle name="xl34" xfId="23"/>
    <cellStyle name="xl36" xfId="2"/>
    <cellStyle name="xl37" xfId="5"/>
    <cellStyle name="xl38" xfId="9"/>
    <cellStyle name="xl39" xfId="10"/>
    <cellStyle name="xl46" xfId="25"/>
    <cellStyle name="xl47" xfId="7"/>
    <cellStyle name="xl48" xfId="11"/>
    <cellStyle name="xl49" xfId="8"/>
    <cellStyle name="xl50" xfId="18"/>
    <cellStyle name="xl51" xfId="22"/>
    <cellStyle name="xl52" xfId="24"/>
    <cellStyle name="xl53" xfId="15"/>
    <cellStyle name="xl56" xfId="19"/>
    <cellStyle name="xl57" xfId="26"/>
    <cellStyle name="xl58" xfId="27"/>
    <cellStyle name="xl74" xfId="16"/>
    <cellStyle name="xl75" xfId="20"/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983"/>
  <sheetViews>
    <sheetView tabSelected="1" zoomScale="90" zoomScaleNormal="90" workbookViewId="0">
      <selection activeCell="A5" sqref="A5:XFD5"/>
    </sheetView>
  </sheetViews>
  <sheetFormatPr defaultRowHeight="14.25"/>
  <cols>
    <col min="1" max="1" width="23.140625" style="22" customWidth="1"/>
    <col min="2" max="2" width="46.85546875" style="22" customWidth="1"/>
    <col min="3" max="3" width="16.42578125" style="23" customWidth="1"/>
    <col min="4" max="4" width="16.28515625" style="23" customWidth="1"/>
    <col min="5" max="5" width="12.140625" style="23" customWidth="1"/>
    <col min="6" max="6" width="14.7109375" style="23" customWidth="1"/>
    <col min="7" max="7" width="18.140625" style="23" customWidth="1"/>
    <col min="8" max="8" width="18.5703125" style="53" customWidth="1"/>
    <col min="9" max="9" width="18.7109375" style="53" customWidth="1"/>
    <col min="10" max="10" width="11.28515625" style="23" customWidth="1"/>
    <col min="11" max="11" width="13.85546875" style="23" customWidth="1"/>
    <col min="12" max="12" width="13.7109375" style="23" customWidth="1"/>
    <col min="13" max="13" width="16.85546875" style="23" customWidth="1"/>
    <col min="14" max="14" width="12.7109375" style="23" customWidth="1"/>
    <col min="15" max="16" width="9.140625" style="22"/>
    <col min="17" max="17" width="15.5703125" style="22" customWidth="1"/>
    <col min="18" max="18" width="17.85546875" style="22" customWidth="1"/>
    <col min="19" max="19" width="9.42578125" style="22" bestFit="1" customWidth="1"/>
    <col min="20" max="256" width="9.140625" style="22"/>
    <col min="257" max="257" width="20" style="22" customWidth="1"/>
    <col min="258" max="258" width="46.85546875" style="22" customWidth="1"/>
    <col min="259" max="259" width="14.28515625" style="22" customWidth="1"/>
    <col min="260" max="260" width="14.85546875" style="22" customWidth="1"/>
    <col min="261" max="261" width="8.85546875" style="22" customWidth="1"/>
    <col min="262" max="262" width="10.5703125" style="22" customWidth="1"/>
    <col min="263" max="263" width="10.42578125" style="22" customWidth="1"/>
    <col min="264" max="264" width="14.28515625" style="22" customWidth="1"/>
    <col min="265" max="265" width="14.85546875" style="22" customWidth="1"/>
    <col min="266" max="266" width="8.85546875" style="22" customWidth="1"/>
    <col min="267" max="267" width="10.5703125" style="22" customWidth="1"/>
    <col min="268" max="268" width="10.42578125" style="22" customWidth="1"/>
    <col min="269" max="269" width="13.85546875" style="22" customWidth="1"/>
    <col min="270" max="270" width="8.42578125" style="22" customWidth="1"/>
    <col min="271" max="272" width="9.140625" style="22"/>
    <col min="273" max="273" width="15.5703125" style="22" customWidth="1"/>
    <col min="274" max="512" width="9.140625" style="22"/>
    <col min="513" max="513" width="20" style="22" customWidth="1"/>
    <col min="514" max="514" width="46.85546875" style="22" customWidth="1"/>
    <col min="515" max="515" width="14.28515625" style="22" customWidth="1"/>
    <col min="516" max="516" width="14.85546875" style="22" customWidth="1"/>
    <col min="517" max="517" width="8.85546875" style="22" customWidth="1"/>
    <col min="518" max="518" width="10.5703125" style="22" customWidth="1"/>
    <col min="519" max="519" width="10.42578125" style="22" customWidth="1"/>
    <col min="520" max="520" width="14.28515625" style="22" customWidth="1"/>
    <col min="521" max="521" width="14.85546875" style="22" customWidth="1"/>
    <col min="522" max="522" width="8.85546875" style="22" customWidth="1"/>
    <col min="523" max="523" width="10.5703125" style="22" customWidth="1"/>
    <col min="524" max="524" width="10.42578125" style="22" customWidth="1"/>
    <col min="525" max="525" width="13.85546875" style="22" customWidth="1"/>
    <col min="526" max="526" width="8.42578125" style="22" customWidth="1"/>
    <col min="527" max="528" width="9.140625" style="22"/>
    <col min="529" max="529" width="15.5703125" style="22" customWidth="1"/>
    <col min="530" max="768" width="9.140625" style="22"/>
    <col min="769" max="769" width="20" style="22" customWidth="1"/>
    <col min="770" max="770" width="46.85546875" style="22" customWidth="1"/>
    <col min="771" max="771" width="14.28515625" style="22" customWidth="1"/>
    <col min="772" max="772" width="14.85546875" style="22" customWidth="1"/>
    <col min="773" max="773" width="8.85546875" style="22" customWidth="1"/>
    <col min="774" max="774" width="10.5703125" style="22" customWidth="1"/>
    <col min="775" max="775" width="10.42578125" style="22" customWidth="1"/>
    <col min="776" max="776" width="14.28515625" style="22" customWidth="1"/>
    <col min="777" max="777" width="14.85546875" style="22" customWidth="1"/>
    <col min="778" max="778" width="8.85546875" style="22" customWidth="1"/>
    <col min="779" max="779" width="10.5703125" style="22" customWidth="1"/>
    <col min="780" max="780" width="10.42578125" style="22" customWidth="1"/>
    <col min="781" max="781" width="13.85546875" style="22" customWidth="1"/>
    <col min="782" max="782" width="8.42578125" style="22" customWidth="1"/>
    <col min="783" max="784" width="9.140625" style="22"/>
    <col min="785" max="785" width="15.5703125" style="22" customWidth="1"/>
    <col min="786" max="1024" width="9.140625" style="22"/>
    <col min="1025" max="1025" width="20" style="22" customWidth="1"/>
    <col min="1026" max="1026" width="46.85546875" style="22" customWidth="1"/>
    <col min="1027" max="1027" width="14.28515625" style="22" customWidth="1"/>
    <col min="1028" max="1028" width="14.85546875" style="22" customWidth="1"/>
    <col min="1029" max="1029" width="8.85546875" style="22" customWidth="1"/>
    <col min="1030" max="1030" width="10.5703125" style="22" customWidth="1"/>
    <col min="1031" max="1031" width="10.42578125" style="22" customWidth="1"/>
    <col min="1032" max="1032" width="14.28515625" style="22" customWidth="1"/>
    <col min="1033" max="1033" width="14.85546875" style="22" customWidth="1"/>
    <col min="1034" max="1034" width="8.85546875" style="22" customWidth="1"/>
    <col min="1035" max="1035" width="10.5703125" style="22" customWidth="1"/>
    <col min="1036" max="1036" width="10.42578125" style="22" customWidth="1"/>
    <col min="1037" max="1037" width="13.85546875" style="22" customWidth="1"/>
    <col min="1038" max="1038" width="8.42578125" style="22" customWidth="1"/>
    <col min="1039" max="1040" width="9.140625" style="22"/>
    <col min="1041" max="1041" width="15.5703125" style="22" customWidth="1"/>
    <col min="1042" max="1280" width="9.140625" style="22"/>
    <col min="1281" max="1281" width="20" style="22" customWidth="1"/>
    <col min="1282" max="1282" width="46.85546875" style="22" customWidth="1"/>
    <col min="1283" max="1283" width="14.28515625" style="22" customWidth="1"/>
    <col min="1284" max="1284" width="14.85546875" style="22" customWidth="1"/>
    <col min="1285" max="1285" width="8.85546875" style="22" customWidth="1"/>
    <col min="1286" max="1286" width="10.5703125" style="22" customWidth="1"/>
    <col min="1287" max="1287" width="10.42578125" style="22" customWidth="1"/>
    <col min="1288" max="1288" width="14.28515625" style="22" customWidth="1"/>
    <col min="1289" max="1289" width="14.85546875" style="22" customWidth="1"/>
    <col min="1290" max="1290" width="8.85546875" style="22" customWidth="1"/>
    <col min="1291" max="1291" width="10.5703125" style="22" customWidth="1"/>
    <col min="1292" max="1292" width="10.42578125" style="22" customWidth="1"/>
    <col min="1293" max="1293" width="13.85546875" style="22" customWidth="1"/>
    <col min="1294" max="1294" width="8.42578125" style="22" customWidth="1"/>
    <col min="1295" max="1296" width="9.140625" style="22"/>
    <col min="1297" max="1297" width="15.5703125" style="22" customWidth="1"/>
    <col min="1298" max="1536" width="9.140625" style="22"/>
    <col min="1537" max="1537" width="20" style="22" customWidth="1"/>
    <col min="1538" max="1538" width="46.85546875" style="22" customWidth="1"/>
    <col min="1539" max="1539" width="14.28515625" style="22" customWidth="1"/>
    <col min="1540" max="1540" width="14.85546875" style="22" customWidth="1"/>
    <col min="1541" max="1541" width="8.85546875" style="22" customWidth="1"/>
    <col min="1542" max="1542" width="10.5703125" style="22" customWidth="1"/>
    <col min="1543" max="1543" width="10.42578125" style="22" customWidth="1"/>
    <col min="1544" max="1544" width="14.28515625" style="22" customWidth="1"/>
    <col min="1545" max="1545" width="14.85546875" style="22" customWidth="1"/>
    <col min="1546" max="1546" width="8.85546875" style="22" customWidth="1"/>
    <col min="1547" max="1547" width="10.5703125" style="22" customWidth="1"/>
    <col min="1548" max="1548" width="10.42578125" style="22" customWidth="1"/>
    <col min="1549" max="1549" width="13.85546875" style="22" customWidth="1"/>
    <col min="1550" max="1550" width="8.42578125" style="22" customWidth="1"/>
    <col min="1551" max="1552" width="9.140625" style="22"/>
    <col min="1553" max="1553" width="15.5703125" style="22" customWidth="1"/>
    <col min="1554" max="1792" width="9.140625" style="22"/>
    <col min="1793" max="1793" width="20" style="22" customWidth="1"/>
    <col min="1794" max="1794" width="46.85546875" style="22" customWidth="1"/>
    <col min="1795" max="1795" width="14.28515625" style="22" customWidth="1"/>
    <col min="1796" max="1796" width="14.85546875" style="22" customWidth="1"/>
    <col min="1797" max="1797" width="8.85546875" style="22" customWidth="1"/>
    <col min="1798" max="1798" width="10.5703125" style="22" customWidth="1"/>
    <col min="1799" max="1799" width="10.42578125" style="22" customWidth="1"/>
    <col min="1800" max="1800" width="14.28515625" style="22" customWidth="1"/>
    <col min="1801" max="1801" width="14.85546875" style="22" customWidth="1"/>
    <col min="1802" max="1802" width="8.85546875" style="22" customWidth="1"/>
    <col min="1803" max="1803" width="10.5703125" style="22" customWidth="1"/>
    <col min="1804" max="1804" width="10.42578125" style="22" customWidth="1"/>
    <col min="1805" max="1805" width="13.85546875" style="22" customWidth="1"/>
    <col min="1806" max="1806" width="8.42578125" style="22" customWidth="1"/>
    <col min="1807" max="1808" width="9.140625" style="22"/>
    <col min="1809" max="1809" width="15.5703125" style="22" customWidth="1"/>
    <col min="1810" max="2048" width="9.140625" style="22"/>
    <col min="2049" max="2049" width="20" style="22" customWidth="1"/>
    <col min="2050" max="2050" width="46.85546875" style="22" customWidth="1"/>
    <col min="2051" max="2051" width="14.28515625" style="22" customWidth="1"/>
    <col min="2052" max="2052" width="14.85546875" style="22" customWidth="1"/>
    <col min="2053" max="2053" width="8.85546875" style="22" customWidth="1"/>
    <col min="2054" max="2054" width="10.5703125" style="22" customWidth="1"/>
    <col min="2055" max="2055" width="10.42578125" style="22" customWidth="1"/>
    <col min="2056" max="2056" width="14.28515625" style="22" customWidth="1"/>
    <col min="2057" max="2057" width="14.85546875" style="22" customWidth="1"/>
    <col min="2058" max="2058" width="8.85546875" style="22" customWidth="1"/>
    <col min="2059" max="2059" width="10.5703125" style="22" customWidth="1"/>
    <col min="2060" max="2060" width="10.42578125" style="22" customWidth="1"/>
    <col min="2061" max="2061" width="13.85546875" style="22" customWidth="1"/>
    <col min="2062" max="2062" width="8.42578125" style="22" customWidth="1"/>
    <col min="2063" max="2064" width="9.140625" style="22"/>
    <col min="2065" max="2065" width="15.5703125" style="22" customWidth="1"/>
    <col min="2066" max="2304" width="9.140625" style="22"/>
    <col min="2305" max="2305" width="20" style="22" customWidth="1"/>
    <col min="2306" max="2306" width="46.85546875" style="22" customWidth="1"/>
    <col min="2307" max="2307" width="14.28515625" style="22" customWidth="1"/>
    <col min="2308" max="2308" width="14.85546875" style="22" customWidth="1"/>
    <col min="2309" max="2309" width="8.85546875" style="22" customWidth="1"/>
    <col min="2310" max="2310" width="10.5703125" style="22" customWidth="1"/>
    <col min="2311" max="2311" width="10.42578125" style="22" customWidth="1"/>
    <col min="2312" max="2312" width="14.28515625" style="22" customWidth="1"/>
    <col min="2313" max="2313" width="14.85546875" style="22" customWidth="1"/>
    <col min="2314" max="2314" width="8.85546875" style="22" customWidth="1"/>
    <col min="2315" max="2315" width="10.5703125" style="22" customWidth="1"/>
    <col min="2316" max="2316" width="10.42578125" style="22" customWidth="1"/>
    <col min="2317" max="2317" width="13.85546875" style="22" customWidth="1"/>
    <col min="2318" max="2318" width="8.42578125" style="22" customWidth="1"/>
    <col min="2319" max="2320" width="9.140625" style="22"/>
    <col min="2321" max="2321" width="15.5703125" style="22" customWidth="1"/>
    <col min="2322" max="2560" width="9.140625" style="22"/>
    <col min="2561" max="2561" width="20" style="22" customWidth="1"/>
    <col min="2562" max="2562" width="46.85546875" style="22" customWidth="1"/>
    <col min="2563" max="2563" width="14.28515625" style="22" customWidth="1"/>
    <col min="2564" max="2564" width="14.85546875" style="22" customWidth="1"/>
    <col min="2565" max="2565" width="8.85546875" style="22" customWidth="1"/>
    <col min="2566" max="2566" width="10.5703125" style="22" customWidth="1"/>
    <col min="2567" max="2567" width="10.42578125" style="22" customWidth="1"/>
    <col min="2568" max="2568" width="14.28515625" style="22" customWidth="1"/>
    <col min="2569" max="2569" width="14.85546875" style="22" customWidth="1"/>
    <col min="2570" max="2570" width="8.85546875" style="22" customWidth="1"/>
    <col min="2571" max="2571" width="10.5703125" style="22" customWidth="1"/>
    <col min="2572" max="2572" width="10.42578125" style="22" customWidth="1"/>
    <col min="2573" max="2573" width="13.85546875" style="22" customWidth="1"/>
    <col min="2574" max="2574" width="8.42578125" style="22" customWidth="1"/>
    <col min="2575" max="2576" width="9.140625" style="22"/>
    <col min="2577" max="2577" width="15.5703125" style="22" customWidth="1"/>
    <col min="2578" max="2816" width="9.140625" style="22"/>
    <col min="2817" max="2817" width="20" style="22" customWidth="1"/>
    <col min="2818" max="2818" width="46.85546875" style="22" customWidth="1"/>
    <col min="2819" max="2819" width="14.28515625" style="22" customWidth="1"/>
    <col min="2820" max="2820" width="14.85546875" style="22" customWidth="1"/>
    <col min="2821" max="2821" width="8.85546875" style="22" customWidth="1"/>
    <col min="2822" max="2822" width="10.5703125" style="22" customWidth="1"/>
    <col min="2823" max="2823" width="10.42578125" style="22" customWidth="1"/>
    <col min="2824" max="2824" width="14.28515625" style="22" customWidth="1"/>
    <col min="2825" max="2825" width="14.85546875" style="22" customWidth="1"/>
    <col min="2826" max="2826" width="8.85546875" style="22" customWidth="1"/>
    <col min="2827" max="2827" width="10.5703125" style="22" customWidth="1"/>
    <col min="2828" max="2828" width="10.42578125" style="22" customWidth="1"/>
    <col min="2829" max="2829" width="13.85546875" style="22" customWidth="1"/>
    <col min="2830" max="2830" width="8.42578125" style="22" customWidth="1"/>
    <col min="2831" max="2832" width="9.140625" style="22"/>
    <col min="2833" max="2833" width="15.5703125" style="22" customWidth="1"/>
    <col min="2834" max="3072" width="9.140625" style="22"/>
    <col min="3073" max="3073" width="20" style="22" customWidth="1"/>
    <col min="3074" max="3074" width="46.85546875" style="22" customWidth="1"/>
    <col min="3075" max="3075" width="14.28515625" style="22" customWidth="1"/>
    <col min="3076" max="3076" width="14.85546875" style="22" customWidth="1"/>
    <col min="3077" max="3077" width="8.85546875" style="22" customWidth="1"/>
    <col min="3078" max="3078" width="10.5703125" style="22" customWidth="1"/>
    <col min="3079" max="3079" width="10.42578125" style="22" customWidth="1"/>
    <col min="3080" max="3080" width="14.28515625" style="22" customWidth="1"/>
    <col min="3081" max="3081" width="14.85546875" style="22" customWidth="1"/>
    <col min="3082" max="3082" width="8.85546875" style="22" customWidth="1"/>
    <col min="3083" max="3083" width="10.5703125" style="22" customWidth="1"/>
    <col min="3084" max="3084" width="10.42578125" style="22" customWidth="1"/>
    <col min="3085" max="3085" width="13.85546875" style="22" customWidth="1"/>
    <col min="3086" max="3086" width="8.42578125" style="22" customWidth="1"/>
    <col min="3087" max="3088" width="9.140625" style="22"/>
    <col min="3089" max="3089" width="15.5703125" style="22" customWidth="1"/>
    <col min="3090" max="3328" width="9.140625" style="22"/>
    <col min="3329" max="3329" width="20" style="22" customWidth="1"/>
    <col min="3330" max="3330" width="46.85546875" style="22" customWidth="1"/>
    <col min="3331" max="3331" width="14.28515625" style="22" customWidth="1"/>
    <col min="3332" max="3332" width="14.85546875" style="22" customWidth="1"/>
    <col min="3333" max="3333" width="8.85546875" style="22" customWidth="1"/>
    <col min="3334" max="3334" width="10.5703125" style="22" customWidth="1"/>
    <col min="3335" max="3335" width="10.42578125" style="22" customWidth="1"/>
    <col min="3336" max="3336" width="14.28515625" style="22" customWidth="1"/>
    <col min="3337" max="3337" width="14.85546875" style="22" customWidth="1"/>
    <col min="3338" max="3338" width="8.85546875" style="22" customWidth="1"/>
    <col min="3339" max="3339" width="10.5703125" style="22" customWidth="1"/>
    <col min="3340" max="3340" width="10.42578125" style="22" customWidth="1"/>
    <col min="3341" max="3341" width="13.85546875" style="22" customWidth="1"/>
    <col min="3342" max="3342" width="8.42578125" style="22" customWidth="1"/>
    <col min="3343" max="3344" width="9.140625" style="22"/>
    <col min="3345" max="3345" width="15.5703125" style="22" customWidth="1"/>
    <col min="3346" max="3584" width="9.140625" style="22"/>
    <col min="3585" max="3585" width="20" style="22" customWidth="1"/>
    <col min="3586" max="3586" width="46.85546875" style="22" customWidth="1"/>
    <col min="3587" max="3587" width="14.28515625" style="22" customWidth="1"/>
    <col min="3588" max="3588" width="14.85546875" style="22" customWidth="1"/>
    <col min="3589" max="3589" width="8.85546875" style="22" customWidth="1"/>
    <col min="3590" max="3590" width="10.5703125" style="22" customWidth="1"/>
    <col min="3591" max="3591" width="10.42578125" style="22" customWidth="1"/>
    <col min="3592" max="3592" width="14.28515625" style="22" customWidth="1"/>
    <col min="3593" max="3593" width="14.85546875" style="22" customWidth="1"/>
    <col min="3594" max="3594" width="8.85546875" style="22" customWidth="1"/>
    <col min="3595" max="3595" width="10.5703125" style="22" customWidth="1"/>
    <col min="3596" max="3596" width="10.42578125" style="22" customWidth="1"/>
    <col min="3597" max="3597" width="13.85546875" style="22" customWidth="1"/>
    <col min="3598" max="3598" width="8.42578125" style="22" customWidth="1"/>
    <col min="3599" max="3600" width="9.140625" style="22"/>
    <col min="3601" max="3601" width="15.5703125" style="22" customWidth="1"/>
    <col min="3602" max="3840" width="9.140625" style="22"/>
    <col min="3841" max="3841" width="20" style="22" customWidth="1"/>
    <col min="3842" max="3842" width="46.85546875" style="22" customWidth="1"/>
    <col min="3843" max="3843" width="14.28515625" style="22" customWidth="1"/>
    <col min="3844" max="3844" width="14.85546875" style="22" customWidth="1"/>
    <col min="3845" max="3845" width="8.85546875" style="22" customWidth="1"/>
    <col min="3846" max="3846" width="10.5703125" style="22" customWidth="1"/>
    <col min="3847" max="3847" width="10.42578125" style="22" customWidth="1"/>
    <col min="3848" max="3848" width="14.28515625" style="22" customWidth="1"/>
    <col min="3849" max="3849" width="14.85546875" style="22" customWidth="1"/>
    <col min="3850" max="3850" width="8.85546875" style="22" customWidth="1"/>
    <col min="3851" max="3851" width="10.5703125" style="22" customWidth="1"/>
    <col min="3852" max="3852" width="10.42578125" style="22" customWidth="1"/>
    <col min="3853" max="3853" width="13.85546875" style="22" customWidth="1"/>
    <col min="3854" max="3854" width="8.42578125" style="22" customWidth="1"/>
    <col min="3855" max="3856" width="9.140625" style="22"/>
    <col min="3857" max="3857" width="15.5703125" style="22" customWidth="1"/>
    <col min="3858" max="4096" width="9.140625" style="22"/>
    <col min="4097" max="4097" width="20" style="22" customWidth="1"/>
    <col min="4098" max="4098" width="46.85546875" style="22" customWidth="1"/>
    <col min="4099" max="4099" width="14.28515625" style="22" customWidth="1"/>
    <col min="4100" max="4100" width="14.85546875" style="22" customWidth="1"/>
    <col min="4101" max="4101" width="8.85546875" style="22" customWidth="1"/>
    <col min="4102" max="4102" width="10.5703125" style="22" customWidth="1"/>
    <col min="4103" max="4103" width="10.42578125" style="22" customWidth="1"/>
    <col min="4104" max="4104" width="14.28515625" style="22" customWidth="1"/>
    <col min="4105" max="4105" width="14.85546875" style="22" customWidth="1"/>
    <col min="4106" max="4106" width="8.85546875" style="22" customWidth="1"/>
    <col min="4107" max="4107" width="10.5703125" style="22" customWidth="1"/>
    <col min="4108" max="4108" width="10.42578125" style="22" customWidth="1"/>
    <col min="4109" max="4109" width="13.85546875" style="22" customWidth="1"/>
    <col min="4110" max="4110" width="8.42578125" style="22" customWidth="1"/>
    <col min="4111" max="4112" width="9.140625" style="22"/>
    <col min="4113" max="4113" width="15.5703125" style="22" customWidth="1"/>
    <col min="4114" max="4352" width="9.140625" style="22"/>
    <col min="4353" max="4353" width="20" style="22" customWidth="1"/>
    <col min="4354" max="4354" width="46.85546875" style="22" customWidth="1"/>
    <col min="4355" max="4355" width="14.28515625" style="22" customWidth="1"/>
    <col min="4356" max="4356" width="14.85546875" style="22" customWidth="1"/>
    <col min="4357" max="4357" width="8.85546875" style="22" customWidth="1"/>
    <col min="4358" max="4358" width="10.5703125" style="22" customWidth="1"/>
    <col min="4359" max="4359" width="10.42578125" style="22" customWidth="1"/>
    <col min="4360" max="4360" width="14.28515625" style="22" customWidth="1"/>
    <col min="4361" max="4361" width="14.85546875" style="22" customWidth="1"/>
    <col min="4362" max="4362" width="8.85546875" style="22" customWidth="1"/>
    <col min="4363" max="4363" width="10.5703125" style="22" customWidth="1"/>
    <col min="4364" max="4364" width="10.42578125" style="22" customWidth="1"/>
    <col min="4365" max="4365" width="13.85546875" style="22" customWidth="1"/>
    <col min="4366" max="4366" width="8.42578125" style="22" customWidth="1"/>
    <col min="4367" max="4368" width="9.140625" style="22"/>
    <col min="4369" max="4369" width="15.5703125" style="22" customWidth="1"/>
    <col min="4370" max="4608" width="9.140625" style="22"/>
    <col min="4609" max="4609" width="20" style="22" customWidth="1"/>
    <col min="4610" max="4610" width="46.85546875" style="22" customWidth="1"/>
    <col min="4611" max="4611" width="14.28515625" style="22" customWidth="1"/>
    <col min="4612" max="4612" width="14.85546875" style="22" customWidth="1"/>
    <col min="4613" max="4613" width="8.85546875" style="22" customWidth="1"/>
    <col min="4614" max="4614" width="10.5703125" style="22" customWidth="1"/>
    <col min="4615" max="4615" width="10.42578125" style="22" customWidth="1"/>
    <col min="4616" max="4616" width="14.28515625" style="22" customWidth="1"/>
    <col min="4617" max="4617" width="14.85546875" style="22" customWidth="1"/>
    <col min="4618" max="4618" width="8.85546875" style="22" customWidth="1"/>
    <col min="4619" max="4619" width="10.5703125" style="22" customWidth="1"/>
    <col min="4620" max="4620" width="10.42578125" style="22" customWidth="1"/>
    <col min="4621" max="4621" width="13.85546875" style="22" customWidth="1"/>
    <col min="4622" max="4622" width="8.42578125" style="22" customWidth="1"/>
    <col min="4623" max="4624" width="9.140625" style="22"/>
    <col min="4625" max="4625" width="15.5703125" style="22" customWidth="1"/>
    <col min="4626" max="4864" width="9.140625" style="22"/>
    <col min="4865" max="4865" width="20" style="22" customWidth="1"/>
    <col min="4866" max="4866" width="46.85546875" style="22" customWidth="1"/>
    <col min="4867" max="4867" width="14.28515625" style="22" customWidth="1"/>
    <col min="4868" max="4868" width="14.85546875" style="22" customWidth="1"/>
    <col min="4869" max="4869" width="8.85546875" style="22" customWidth="1"/>
    <col min="4870" max="4870" width="10.5703125" style="22" customWidth="1"/>
    <col min="4871" max="4871" width="10.42578125" style="22" customWidth="1"/>
    <col min="4872" max="4872" width="14.28515625" style="22" customWidth="1"/>
    <col min="4873" max="4873" width="14.85546875" style="22" customWidth="1"/>
    <col min="4874" max="4874" width="8.85546875" style="22" customWidth="1"/>
    <col min="4875" max="4875" width="10.5703125" style="22" customWidth="1"/>
    <col min="4876" max="4876" width="10.42578125" style="22" customWidth="1"/>
    <col min="4877" max="4877" width="13.85546875" style="22" customWidth="1"/>
    <col min="4878" max="4878" width="8.42578125" style="22" customWidth="1"/>
    <col min="4879" max="4880" width="9.140625" style="22"/>
    <col min="4881" max="4881" width="15.5703125" style="22" customWidth="1"/>
    <col min="4882" max="5120" width="9.140625" style="22"/>
    <col min="5121" max="5121" width="20" style="22" customWidth="1"/>
    <col min="5122" max="5122" width="46.85546875" style="22" customWidth="1"/>
    <col min="5123" max="5123" width="14.28515625" style="22" customWidth="1"/>
    <col min="5124" max="5124" width="14.85546875" style="22" customWidth="1"/>
    <col min="5125" max="5125" width="8.85546875" style="22" customWidth="1"/>
    <col min="5126" max="5126" width="10.5703125" style="22" customWidth="1"/>
    <col min="5127" max="5127" width="10.42578125" style="22" customWidth="1"/>
    <col min="5128" max="5128" width="14.28515625" style="22" customWidth="1"/>
    <col min="5129" max="5129" width="14.85546875" style="22" customWidth="1"/>
    <col min="5130" max="5130" width="8.85546875" style="22" customWidth="1"/>
    <col min="5131" max="5131" width="10.5703125" style="22" customWidth="1"/>
    <col min="5132" max="5132" width="10.42578125" style="22" customWidth="1"/>
    <col min="5133" max="5133" width="13.85546875" style="22" customWidth="1"/>
    <col min="5134" max="5134" width="8.42578125" style="22" customWidth="1"/>
    <col min="5135" max="5136" width="9.140625" style="22"/>
    <col min="5137" max="5137" width="15.5703125" style="22" customWidth="1"/>
    <col min="5138" max="5376" width="9.140625" style="22"/>
    <col min="5377" max="5377" width="20" style="22" customWidth="1"/>
    <col min="5378" max="5378" width="46.85546875" style="22" customWidth="1"/>
    <col min="5379" max="5379" width="14.28515625" style="22" customWidth="1"/>
    <col min="5380" max="5380" width="14.85546875" style="22" customWidth="1"/>
    <col min="5381" max="5381" width="8.85546875" style="22" customWidth="1"/>
    <col min="5382" max="5382" width="10.5703125" style="22" customWidth="1"/>
    <col min="5383" max="5383" width="10.42578125" style="22" customWidth="1"/>
    <col min="5384" max="5384" width="14.28515625" style="22" customWidth="1"/>
    <col min="5385" max="5385" width="14.85546875" style="22" customWidth="1"/>
    <col min="5386" max="5386" width="8.85546875" style="22" customWidth="1"/>
    <col min="5387" max="5387" width="10.5703125" style="22" customWidth="1"/>
    <col min="5388" max="5388" width="10.42578125" style="22" customWidth="1"/>
    <col min="5389" max="5389" width="13.85546875" style="22" customWidth="1"/>
    <col min="5390" max="5390" width="8.42578125" style="22" customWidth="1"/>
    <col min="5391" max="5392" width="9.140625" style="22"/>
    <col min="5393" max="5393" width="15.5703125" style="22" customWidth="1"/>
    <col min="5394" max="5632" width="9.140625" style="22"/>
    <col min="5633" max="5633" width="20" style="22" customWidth="1"/>
    <col min="5634" max="5634" width="46.85546875" style="22" customWidth="1"/>
    <col min="5635" max="5635" width="14.28515625" style="22" customWidth="1"/>
    <col min="5636" max="5636" width="14.85546875" style="22" customWidth="1"/>
    <col min="5637" max="5637" width="8.85546875" style="22" customWidth="1"/>
    <col min="5638" max="5638" width="10.5703125" style="22" customWidth="1"/>
    <col min="5639" max="5639" width="10.42578125" style="22" customWidth="1"/>
    <col min="5640" max="5640" width="14.28515625" style="22" customWidth="1"/>
    <col min="5641" max="5641" width="14.85546875" style="22" customWidth="1"/>
    <col min="5642" max="5642" width="8.85546875" style="22" customWidth="1"/>
    <col min="5643" max="5643" width="10.5703125" style="22" customWidth="1"/>
    <col min="5644" max="5644" width="10.42578125" style="22" customWidth="1"/>
    <col min="5645" max="5645" width="13.85546875" style="22" customWidth="1"/>
    <col min="5646" max="5646" width="8.42578125" style="22" customWidth="1"/>
    <col min="5647" max="5648" width="9.140625" style="22"/>
    <col min="5649" max="5649" width="15.5703125" style="22" customWidth="1"/>
    <col min="5650" max="5888" width="9.140625" style="22"/>
    <col min="5889" max="5889" width="20" style="22" customWidth="1"/>
    <col min="5890" max="5890" width="46.85546875" style="22" customWidth="1"/>
    <col min="5891" max="5891" width="14.28515625" style="22" customWidth="1"/>
    <col min="5892" max="5892" width="14.85546875" style="22" customWidth="1"/>
    <col min="5893" max="5893" width="8.85546875" style="22" customWidth="1"/>
    <col min="5894" max="5894" width="10.5703125" style="22" customWidth="1"/>
    <col min="5895" max="5895" width="10.42578125" style="22" customWidth="1"/>
    <col min="5896" max="5896" width="14.28515625" style="22" customWidth="1"/>
    <col min="5897" max="5897" width="14.85546875" style="22" customWidth="1"/>
    <col min="5898" max="5898" width="8.85546875" style="22" customWidth="1"/>
    <col min="5899" max="5899" width="10.5703125" style="22" customWidth="1"/>
    <col min="5900" max="5900" width="10.42578125" style="22" customWidth="1"/>
    <col min="5901" max="5901" width="13.85546875" style="22" customWidth="1"/>
    <col min="5902" max="5902" width="8.42578125" style="22" customWidth="1"/>
    <col min="5903" max="5904" width="9.140625" style="22"/>
    <col min="5905" max="5905" width="15.5703125" style="22" customWidth="1"/>
    <col min="5906" max="6144" width="9.140625" style="22"/>
    <col min="6145" max="6145" width="20" style="22" customWidth="1"/>
    <col min="6146" max="6146" width="46.85546875" style="22" customWidth="1"/>
    <col min="6147" max="6147" width="14.28515625" style="22" customWidth="1"/>
    <col min="6148" max="6148" width="14.85546875" style="22" customWidth="1"/>
    <col min="6149" max="6149" width="8.85546875" style="22" customWidth="1"/>
    <col min="6150" max="6150" width="10.5703125" style="22" customWidth="1"/>
    <col min="6151" max="6151" width="10.42578125" style="22" customWidth="1"/>
    <col min="6152" max="6152" width="14.28515625" style="22" customWidth="1"/>
    <col min="6153" max="6153" width="14.85546875" style="22" customWidth="1"/>
    <col min="6154" max="6154" width="8.85546875" style="22" customWidth="1"/>
    <col min="6155" max="6155" width="10.5703125" style="22" customWidth="1"/>
    <col min="6156" max="6156" width="10.42578125" style="22" customWidth="1"/>
    <col min="6157" max="6157" width="13.85546875" style="22" customWidth="1"/>
    <col min="6158" max="6158" width="8.42578125" style="22" customWidth="1"/>
    <col min="6159" max="6160" width="9.140625" style="22"/>
    <col min="6161" max="6161" width="15.5703125" style="22" customWidth="1"/>
    <col min="6162" max="6400" width="9.140625" style="22"/>
    <col min="6401" max="6401" width="20" style="22" customWidth="1"/>
    <col min="6402" max="6402" width="46.85546875" style="22" customWidth="1"/>
    <col min="6403" max="6403" width="14.28515625" style="22" customWidth="1"/>
    <col min="6404" max="6404" width="14.85546875" style="22" customWidth="1"/>
    <col min="6405" max="6405" width="8.85546875" style="22" customWidth="1"/>
    <col min="6406" max="6406" width="10.5703125" style="22" customWidth="1"/>
    <col min="6407" max="6407" width="10.42578125" style="22" customWidth="1"/>
    <col min="6408" max="6408" width="14.28515625" style="22" customWidth="1"/>
    <col min="6409" max="6409" width="14.85546875" style="22" customWidth="1"/>
    <col min="6410" max="6410" width="8.85546875" style="22" customWidth="1"/>
    <col min="6411" max="6411" width="10.5703125" style="22" customWidth="1"/>
    <col min="6412" max="6412" width="10.42578125" style="22" customWidth="1"/>
    <col min="6413" max="6413" width="13.85546875" style="22" customWidth="1"/>
    <col min="6414" max="6414" width="8.42578125" style="22" customWidth="1"/>
    <col min="6415" max="6416" width="9.140625" style="22"/>
    <col min="6417" max="6417" width="15.5703125" style="22" customWidth="1"/>
    <col min="6418" max="6656" width="9.140625" style="22"/>
    <col min="6657" max="6657" width="20" style="22" customWidth="1"/>
    <col min="6658" max="6658" width="46.85546875" style="22" customWidth="1"/>
    <col min="6659" max="6659" width="14.28515625" style="22" customWidth="1"/>
    <col min="6660" max="6660" width="14.85546875" style="22" customWidth="1"/>
    <col min="6661" max="6661" width="8.85546875" style="22" customWidth="1"/>
    <col min="6662" max="6662" width="10.5703125" style="22" customWidth="1"/>
    <col min="6663" max="6663" width="10.42578125" style="22" customWidth="1"/>
    <col min="6664" max="6664" width="14.28515625" style="22" customWidth="1"/>
    <col min="6665" max="6665" width="14.85546875" style="22" customWidth="1"/>
    <col min="6666" max="6666" width="8.85546875" style="22" customWidth="1"/>
    <col min="6667" max="6667" width="10.5703125" style="22" customWidth="1"/>
    <col min="6668" max="6668" width="10.42578125" style="22" customWidth="1"/>
    <col min="6669" max="6669" width="13.85546875" style="22" customWidth="1"/>
    <col min="6670" max="6670" width="8.42578125" style="22" customWidth="1"/>
    <col min="6671" max="6672" width="9.140625" style="22"/>
    <col min="6673" max="6673" width="15.5703125" style="22" customWidth="1"/>
    <col min="6674" max="6912" width="9.140625" style="22"/>
    <col min="6913" max="6913" width="20" style="22" customWidth="1"/>
    <col min="6914" max="6914" width="46.85546875" style="22" customWidth="1"/>
    <col min="6915" max="6915" width="14.28515625" style="22" customWidth="1"/>
    <col min="6916" max="6916" width="14.85546875" style="22" customWidth="1"/>
    <col min="6917" max="6917" width="8.85546875" style="22" customWidth="1"/>
    <col min="6918" max="6918" width="10.5703125" style="22" customWidth="1"/>
    <col min="6919" max="6919" width="10.42578125" style="22" customWidth="1"/>
    <col min="6920" max="6920" width="14.28515625" style="22" customWidth="1"/>
    <col min="6921" max="6921" width="14.85546875" style="22" customWidth="1"/>
    <col min="6922" max="6922" width="8.85546875" style="22" customWidth="1"/>
    <col min="6923" max="6923" width="10.5703125" style="22" customWidth="1"/>
    <col min="6924" max="6924" width="10.42578125" style="22" customWidth="1"/>
    <col min="6925" max="6925" width="13.85546875" style="22" customWidth="1"/>
    <col min="6926" max="6926" width="8.42578125" style="22" customWidth="1"/>
    <col min="6927" max="6928" width="9.140625" style="22"/>
    <col min="6929" max="6929" width="15.5703125" style="22" customWidth="1"/>
    <col min="6930" max="7168" width="9.140625" style="22"/>
    <col min="7169" max="7169" width="20" style="22" customWidth="1"/>
    <col min="7170" max="7170" width="46.85546875" style="22" customWidth="1"/>
    <col min="7171" max="7171" width="14.28515625" style="22" customWidth="1"/>
    <col min="7172" max="7172" width="14.85546875" style="22" customWidth="1"/>
    <col min="7173" max="7173" width="8.85546875" style="22" customWidth="1"/>
    <col min="7174" max="7174" width="10.5703125" style="22" customWidth="1"/>
    <col min="7175" max="7175" width="10.42578125" style="22" customWidth="1"/>
    <col min="7176" max="7176" width="14.28515625" style="22" customWidth="1"/>
    <col min="7177" max="7177" width="14.85546875" style="22" customWidth="1"/>
    <col min="7178" max="7178" width="8.85546875" style="22" customWidth="1"/>
    <col min="7179" max="7179" width="10.5703125" style="22" customWidth="1"/>
    <col min="7180" max="7180" width="10.42578125" style="22" customWidth="1"/>
    <col min="7181" max="7181" width="13.85546875" style="22" customWidth="1"/>
    <col min="7182" max="7182" width="8.42578125" style="22" customWidth="1"/>
    <col min="7183" max="7184" width="9.140625" style="22"/>
    <col min="7185" max="7185" width="15.5703125" style="22" customWidth="1"/>
    <col min="7186" max="7424" width="9.140625" style="22"/>
    <col min="7425" max="7425" width="20" style="22" customWidth="1"/>
    <col min="7426" max="7426" width="46.85546875" style="22" customWidth="1"/>
    <col min="7427" max="7427" width="14.28515625" style="22" customWidth="1"/>
    <col min="7428" max="7428" width="14.85546875" style="22" customWidth="1"/>
    <col min="7429" max="7429" width="8.85546875" style="22" customWidth="1"/>
    <col min="7430" max="7430" width="10.5703125" style="22" customWidth="1"/>
    <col min="7431" max="7431" width="10.42578125" style="22" customWidth="1"/>
    <col min="7432" max="7432" width="14.28515625" style="22" customWidth="1"/>
    <col min="7433" max="7433" width="14.85546875" style="22" customWidth="1"/>
    <col min="7434" max="7434" width="8.85546875" style="22" customWidth="1"/>
    <col min="7435" max="7435" width="10.5703125" style="22" customWidth="1"/>
    <col min="7436" max="7436" width="10.42578125" style="22" customWidth="1"/>
    <col min="7437" max="7437" width="13.85546875" style="22" customWidth="1"/>
    <col min="7438" max="7438" width="8.42578125" style="22" customWidth="1"/>
    <col min="7439" max="7440" width="9.140625" style="22"/>
    <col min="7441" max="7441" width="15.5703125" style="22" customWidth="1"/>
    <col min="7442" max="7680" width="9.140625" style="22"/>
    <col min="7681" max="7681" width="20" style="22" customWidth="1"/>
    <col min="7682" max="7682" width="46.85546875" style="22" customWidth="1"/>
    <col min="7683" max="7683" width="14.28515625" style="22" customWidth="1"/>
    <col min="7684" max="7684" width="14.85546875" style="22" customWidth="1"/>
    <col min="7685" max="7685" width="8.85546875" style="22" customWidth="1"/>
    <col min="7686" max="7686" width="10.5703125" style="22" customWidth="1"/>
    <col min="7687" max="7687" width="10.42578125" style="22" customWidth="1"/>
    <col min="7688" max="7688" width="14.28515625" style="22" customWidth="1"/>
    <col min="7689" max="7689" width="14.85546875" style="22" customWidth="1"/>
    <col min="7690" max="7690" width="8.85546875" style="22" customWidth="1"/>
    <col min="7691" max="7691" width="10.5703125" style="22" customWidth="1"/>
    <col min="7692" max="7692" width="10.42578125" style="22" customWidth="1"/>
    <col min="7693" max="7693" width="13.85546875" style="22" customWidth="1"/>
    <col min="7694" max="7694" width="8.42578125" style="22" customWidth="1"/>
    <col min="7695" max="7696" width="9.140625" style="22"/>
    <col min="7697" max="7697" width="15.5703125" style="22" customWidth="1"/>
    <col min="7698" max="7936" width="9.140625" style="22"/>
    <col min="7937" max="7937" width="20" style="22" customWidth="1"/>
    <col min="7938" max="7938" width="46.85546875" style="22" customWidth="1"/>
    <col min="7939" max="7939" width="14.28515625" style="22" customWidth="1"/>
    <col min="7940" max="7940" width="14.85546875" style="22" customWidth="1"/>
    <col min="7941" max="7941" width="8.85546875" style="22" customWidth="1"/>
    <col min="7942" max="7942" width="10.5703125" style="22" customWidth="1"/>
    <col min="7943" max="7943" width="10.42578125" style="22" customWidth="1"/>
    <col min="7944" max="7944" width="14.28515625" style="22" customWidth="1"/>
    <col min="7945" max="7945" width="14.85546875" style="22" customWidth="1"/>
    <col min="7946" max="7946" width="8.85546875" style="22" customWidth="1"/>
    <col min="7947" max="7947" width="10.5703125" style="22" customWidth="1"/>
    <col min="7948" max="7948" width="10.42578125" style="22" customWidth="1"/>
    <col min="7949" max="7949" width="13.85546875" style="22" customWidth="1"/>
    <col min="7950" max="7950" width="8.42578125" style="22" customWidth="1"/>
    <col min="7951" max="7952" width="9.140625" style="22"/>
    <col min="7953" max="7953" width="15.5703125" style="22" customWidth="1"/>
    <col min="7954" max="8192" width="9.140625" style="22"/>
    <col min="8193" max="8193" width="20" style="22" customWidth="1"/>
    <col min="8194" max="8194" width="46.85546875" style="22" customWidth="1"/>
    <col min="8195" max="8195" width="14.28515625" style="22" customWidth="1"/>
    <col min="8196" max="8196" width="14.85546875" style="22" customWidth="1"/>
    <col min="8197" max="8197" width="8.85546875" style="22" customWidth="1"/>
    <col min="8198" max="8198" width="10.5703125" style="22" customWidth="1"/>
    <col min="8199" max="8199" width="10.42578125" style="22" customWidth="1"/>
    <col min="8200" max="8200" width="14.28515625" style="22" customWidth="1"/>
    <col min="8201" max="8201" width="14.85546875" style="22" customWidth="1"/>
    <col min="8202" max="8202" width="8.85546875" style="22" customWidth="1"/>
    <col min="8203" max="8203" width="10.5703125" style="22" customWidth="1"/>
    <col min="8204" max="8204" width="10.42578125" style="22" customWidth="1"/>
    <col min="8205" max="8205" width="13.85546875" style="22" customWidth="1"/>
    <col min="8206" max="8206" width="8.42578125" style="22" customWidth="1"/>
    <col min="8207" max="8208" width="9.140625" style="22"/>
    <col min="8209" max="8209" width="15.5703125" style="22" customWidth="1"/>
    <col min="8210" max="8448" width="9.140625" style="22"/>
    <col min="8449" max="8449" width="20" style="22" customWidth="1"/>
    <col min="8450" max="8450" width="46.85546875" style="22" customWidth="1"/>
    <col min="8451" max="8451" width="14.28515625" style="22" customWidth="1"/>
    <col min="8452" max="8452" width="14.85546875" style="22" customWidth="1"/>
    <col min="8453" max="8453" width="8.85546875" style="22" customWidth="1"/>
    <col min="8454" max="8454" width="10.5703125" style="22" customWidth="1"/>
    <col min="8455" max="8455" width="10.42578125" style="22" customWidth="1"/>
    <col min="8456" max="8456" width="14.28515625" style="22" customWidth="1"/>
    <col min="8457" max="8457" width="14.85546875" style="22" customWidth="1"/>
    <col min="8458" max="8458" width="8.85546875" style="22" customWidth="1"/>
    <col min="8459" max="8459" width="10.5703125" style="22" customWidth="1"/>
    <col min="8460" max="8460" width="10.42578125" style="22" customWidth="1"/>
    <col min="8461" max="8461" width="13.85546875" style="22" customWidth="1"/>
    <col min="8462" max="8462" width="8.42578125" style="22" customWidth="1"/>
    <col min="8463" max="8464" width="9.140625" style="22"/>
    <col min="8465" max="8465" width="15.5703125" style="22" customWidth="1"/>
    <col min="8466" max="8704" width="9.140625" style="22"/>
    <col min="8705" max="8705" width="20" style="22" customWidth="1"/>
    <col min="8706" max="8706" width="46.85546875" style="22" customWidth="1"/>
    <col min="8707" max="8707" width="14.28515625" style="22" customWidth="1"/>
    <col min="8708" max="8708" width="14.85546875" style="22" customWidth="1"/>
    <col min="8709" max="8709" width="8.85546875" style="22" customWidth="1"/>
    <col min="8710" max="8710" width="10.5703125" style="22" customWidth="1"/>
    <col min="8711" max="8711" width="10.42578125" style="22" customWidth="1"/>
    <col min="8712" max="8712" width="14.28515625" style="22" customWidth="1"/>
    <col min="8713" max="8713" width="14.85546875" style="22" customWidth="1"/>
    <col min="8714" max="8714" width="8.85546875" style="22" customWidth="1"/>
    <col min="8715" max="8715" width="10.5703125" style="22" customWidth="1"/>
    <col min="8716" max="8716" width="10.42578125" style="22" customWidth="1"/>
    <col min="8717" max="8717" width="13.85546875" style="22" customWidth="1"/>
    <col min="8718" max="8718" width="8.42578125" style="22" customWidth="1"/>
    <col min="8719" max="8720" width="9.140625" style="22"/>
    <col min="8721" max="8721" width="15.5703125" style="22" customWidth="1"/>
    <col min="8722" max="8960" width="9.140625" style="22"/>
    <col min="8961" max="8961" width="20" style="22" customWidth="1"/>
    <col min="8962" max="8962" width="46.85546875" style="22" customWidth="1"/>
    <col min="8963" max="8963" width="14.28515625" style="22" customWidth="1"/>
    <col min="8964" max="8964" width="14.85546875" style="22" customWidth="1"/>
    <col min="8965" max="8965" width="8.85546875" style="22" customWidth="1"/>
    <col min="8966" max="8966" width="10.5703125" style="22" customWidth="1"/>
    <col min="8967" max="8967" width="10.42578125" style="22" customWidth="1"/>
    <col min="8968" max="8968" width="14.28515625" style="22" customWidth="1"/>
    <col min="8969" max="8969" width="14.85546875" style="22" customWidth="1"/>
    <col min="8970" max="8970" width="8.85546875" style="22" customWidth="1"/>
    <col min="8971" max="8971" width="10.5703125" style="22" customWidth="1"/>
    <col min="8972" max="8972" width="10.42578125" style="22" customWidth="1"/>
    <col min="8973" max="8973" width="13.85546875" style="22" customWidth="1"/>
    <col min="8974" max="8974" width="8.42578125" style="22" customWidth="1"/>
    <col min="8975" max="8976" width="9.140625" style="22"/>
    <col min="8977" max="8977" width="15.5703125" style="22" customWidth="1"/>
    <col min="8978" max="9216" width="9.140625" style="22"/>
    <col min="9217" max="9217" width="20" style="22" customWidth="1"/>
    <col min="9218" max="9218" width="46.85546875" style="22" customWidth="1"/>
    <col min="9219" max="9219" width="14.28515625" style="22" customWidth="1"/>
    <col min="9220" max="9220" width="14.85546875" style="22" customWidth="1"/>
    <col min="9221" max="9221" width="8.85546875" style="22" customWidth="1"/>
    <col min="9222" max="9222" width="10.5703125" style="22" customWidth="1"/>
    <col min="9223" max="9223" width="10.42578125" style="22" customWidth="1"/>
    <col min="9224" max="9224" width="14.28515625" style="22" customWidth="1"/>
    <col min="9225" max="9225" width="14.85546875" style="22" customWidth="1"/>
    <col min="9226" max="9226" width="8.85546875" style="22" customWidth="1"/>
    <col min="9227" max="9227" width="10.5703125" style="22" customWidth="1"/>
    <col min="9228" max="9228" width="10.42578125" style="22" customWidth="1"/>
    <col min="9229" max="9229" width="13.85546875" style="22" customWidth="1"/>
    <col min="9230" max="9230" width="8.42578125" style="22" customWidth="1"/>
    <col min="9231" max="9232" width="9.140625" style="22"/>
    <col min="9233" max="9233" width="15.5703125" style="22" customWidth="1"/>
    <col min="9234" max="9472" width="9.140625" style="22"/>
    <col min="9473" max="9473" width="20" style="22" customWidth="1"/>
    <col min="9474" max="9474" width="46.85546875" style="22" customWidth="1"/>
    <col min="9475" max="9475" width="14.28515625" style="22" customWidth="1"/>
    <col min="9476" max="9476" width="14.85546875" style="22" customWidth="1"/>
    <col min="9477" max="9477" width="8.85546875" style="22" customWidth="1"/>
    <col min="9478" max="9478" width="10.5703125" style="22" customWidth="1"/>
    <col min="9479" max="9479" width="10.42578125" style="22" customWidth="1"/>
    <col min="9480" max="9480" width="14.28515625" style="22" customWidth="1"/>
    <col min="9481" max="9481" width="14.85546875" style="22" customWidth="1"/>
    <col min="9482" max="9482" width="8.85546875" style="22" customWidth="1"/>
    <col min="9483" max="9483" width="10.5703125" style="22" customWidth="1"/>
    <col min="9484" max="9484" width="10.42578125" style="22" customWidth="1"/>
    <col min="9485" max="9485" width="13.85546875" style="22" customWidth="1"/>
    <col min="9486" max="9486" width="8.42578125" style="22" customWidth="1"/>
    <col min="9487" max="9488" width="9.140625" style="22"/>
    <col min="9489" max="9489" width="15.5703125" style="22" customWidth="1"/>
    <col min="9490" max="9728" width="9.140625" style="22"/>
    <col min="9729" max="9729" width="20" style="22" customWidth="1"/>
    <col min="9730" max="9730" width="46.85546875" style="22" customWidth="1"/>
    <col min="9731" max="9731" width="14.28515625" style="22" customWidth="1"/>
    <col min="9732" max="9732" width="14.85546875" style="22" customWidth="1"/>
    <col min="9733" max="9733" width="8.85546875" style="22" customWidth="1"/>
    <col min="9734" max="9734" width="10.5703125" style="22" customWidth="1"/>
    <col min="9735" max="9735" width="10.42578125" style="22" customWidth="1"/>
    <col min="9736" max="9736" width="14.28515625" style="22" customWidth="1"/>
    <col min="9737" max="9737" width="14.85546875" style="22" customWidth="1"/>
    <col min="9738" max="9738" width="8.85546875" style="22" customWidth="1"/>
    <col min="9739" max="9739" width="10.5703125" style="22" customWidth="1"/>
    <col min="9740" max="9740" width="10.42578125" style="22" customWidth="1"/>
    <col min="9741" max="9741" width="13.85546875" style="22" customWidth="1"/>
    <col min="9742" max="9742" width="8.42578125" style="22" customWidth="1"/>
    <col min="9743" max="9744" width="9.140625" style="22"/>
    <col min="9745" max="9745" width="15.5703125" style="22" customWidth="1"/>
    <col min="9746" max="9984" width="9.140625" style="22"/>
    <col min="9985" max="9985" width="20" style="22" customWidth="1"/>
    <col min="9986" max="9986" width="46.85546875" style="22" customWidth="1"/>
    <col min="9987" max="9987" width="14.28515625" style="22" customWidth="1"/>
    <col min="9988" max="9988" width="14.85546875" style="22" customWidth="1"/>
    <col min="9989" max="9989" width="8.85546875" style="22" customWidth="1"/>
    <col min="9990" max="9990" width="10.5703125" style="22" customWidth="1"/>
    <col min="9991" max="9991" width="10.42578125" style="22" customWidth="1"/>
    <col min="9992" max="9992" width="14.28515625" style="22" customWidth="1"/>
    <col min="9993" max="9993" width="14.85546875" style="22" customWidth="1"/>
    <col min="9994" max="9994" width="8.85546875" style="22" customWidth="1"/>
    <col min="9995" max="9995" width="10.5703125" style="22" customWidth="1"/>
    <col min="9996" max="9996" width="10.42578125" style="22" customWidth="1"/>
    <col min="9997" max="9997" width="13.85546875" style="22" customWidth="1"/>
    <col min="9998" max="9998" width="8.42578125" style="22" customWidth="1"/>
    <col min="9999" max="10000" width="9.140625" style="22"/>
    <col min="10001" max="10001" width="15.5703125" style="22" customWidth="1"/>
    <col min="10002" max="10240" width="9.140625" style="22"/>
    <col min="10241" max="10241" width="20" style="22" customWidth="1"/>
    <col min="10242" max="10242" width="46.85546875" style="22" customWidth="1"/>
    <col min="10243" max="10243" width="14.28515625" style="22" customWidth="1"/>
    <col min="10244" max="10244" width="14.85546875" style="22" customWidth="1"/>
    <col min="10245" max="10245" width="8.85546875" style="22" customWidth="1"/>
    <col min="10246" max="10246" width="10.5703125" style="22" customWidth="1"/>
    <col min="10247" max="10247" width="10.42578125" style="22" customWidth="1"/>
    <col min="10248" max="10248" width="14.28515625" style="22" customWidth="1"/>
    <col min="10249" max="10249" width="14.85546875" style="22" customWidth="1"/>
    <col min="10250" max="10250" width="8.85546875" style="22" customWidth="1"/>
    <col min="10251" max="10251" width="10.5703125" style="22" customWidth="1"/>
    <col min="10252" max="10252" width="10.42578125" style="22" customWidth="1"/>
    <col min="10253" max="10253" width="13.85546875" style="22" customWidth="1"/>
    <col min="10254" max="10254" width="8.42578125" style="22" customWidth="1"/>
    <col min="10255" max="10256" width="9.140625" style="22"/>
    <col min="10257" max="10257" width="15.5703125" style="22" customWidth="1"/>
    <col min="10258" max="10496" width="9.140625" style="22"/>
    <col min="10497" max="10497" width="20" style="22" customWidth="1"/>
    <col min="10498" max="10498" width="46.85546875" style="22" customWidth="1"/>
    <col min="10499" max="10499" width="14.28515625" style="22" customWidth="1"/>
    <col min="10500" max="10500" width="14.85546875" style="22" customWidth="1"/>
    <col min="10501" max="10501" width="8.85546875" style="22" customWidth="1"/>
    <col min="10502" max="10502" width="10.5703125" style="22" customWidth="1"/>
    <col min="10503" max="10503" width="10.42578125" style="22" customWidth="1"/>
    <col min="10504" max="10504" width="14.28515625" style="22" customWidth="1"/>
    <col min="10505" max="10505" width="14.85546875" style="22" customWidth="1"/>
    <col min="10506" max="10506" width="8.85546875" style="22" customWidth="1"/>
    <col min="10507" max="10507" width="10.5703125" style="22" customWidth="1"/>
    <col min="10508" max="10508" width="10.42578125" style="22" customWidth="1"/>
    <col min="10509" max="10509" width="13.85546875" style="22" customWidth="1"/>
    <col min="10510" max="10510" width="8.42578125" style="22" customWidth="1"/>
    <col min="10511" max="10512" width="9.140625" style="22"/>
    <col min="10513" max="10513" width="15.5703125" style="22" customWidth="1"/>
    <col min="10514" max="10752" width="9.140625" style="22"/>
    <col min="10753" max="10753" width="20" style="22" customWidth="1"/>
    <col min="10754" max="10754" width="46.85546875" style="22" customWidth="1"/>
    <col min="10755" max="10755" width="14.28515625" style="22" customWidth="1"/>
    <col min="10756" max="10756" width="14.85546875" style="22" customWidth="1"/>
    <col min="10757" max="10757" width="8.85546875" style="22" customWidth="1"/>
    <col min="10758" max="10758" width="10.5703125" style="22" customWidth="1"/>
    <col min="10759" max="10759" width="10.42578125" style="22" customWidth="1"/>
    <col min="10760" max="10760" width="14.28515625" style="22" customWidth="1"/>
    <col min="10761" max="10761" width="14.85546875" style="22" customWidth="1"/>
    <col min="10762" max="10762" width="8.85546875" style="22" customWidth="1"/>
    <col min="10763" max="10763" width="10.5703125" style="22" customWidth="1"/>
    <col min="10764" max="10764" width="10.42578125" style="22" customWidth="1"/>
    <col min="10765" max="10765" width="13.85546875" style="22" customWidth="1"/>
    <col min="10766" max="10766" width="8.42578125" style="22" customWidth="1"/>
    <col min="10767" max="10768" width="9.140625" style="22"/>
    <col min="10769" max="10769" width="15.5703125" style="22" customWidth="1"/>
    <col min="10770" max="11008" width="9.140625" style="22"/>
    <col min="11009" max="11009" width="20" style="22" customWidth="1"/>
    <col min="11010" max="11010" width="46.85546875" style="22" customWidth="1"/>
    <col min="11011" max="11011" width="14.28515625" style="22" customWidth="1"/>
    <col min="11012" max="11012" width="14.85546875" style="22" customWidth="1"/>
    <col min="11013" max="11013" width="8.85546875" style="22" customWidth="1"/>
    <col min="11014" max="11014" width="10.5703125" style="22" customWidth="1"/>
    <col min="11015" max="11015" width="10.42578125" style="22" customWidth="1"/>
    <col min="11016" max="11016" width="14.28515625" style="22" customWidth="1"/>
    <col min="11017" max="11017" width="14.85546875" style="22" customWidth="1"/>
    <col min="11018" max="11018" width="8.85546875" style="22" customWidth="1"/>
    <col min="11019" max="11019" width="10.5703125" style="22" customWidth="1"/>
    <col min="11020" max="11020" width="10.42578125" style="22" customWidth="1"/>
    <col min="11021" max="11021" width="13.85546875" style="22" customWidth="1"/>
    <col min="11022" max="11022" width="8.42578125" style="22" customWidth="1"/>
    <col min="11023" max="11024" width="9.140625" style="22"/>
    <col min="11025" max="11025" width="15.5703125" style="22" customWidth="1"/>
    <col min="11026" max="11264" width="9.140625" style="22"/>
    <col min="11265" max="11265" width="20" style="22" customWidth="1"/>
    <col min="11266" max="11266" width="46.85546875" style="22" customWidth="1"/>
    <col min="11267" max="11267" width="14.28515625" style="22" customWidth="1"/>
    <col min="11268" max="11268" width="14.85546875" style="22" customWidth="1"/>
    <col min="11269" max="11269" width="8.85546875" style="22" customWidth="1"/>
    <col min="11270" max="11270" width="10.5703125" style="22" customWidth="1"/>
    <col min="11271" max="11271" width="10.42578125" style="22" customWidth="1"/>
    <col min="11272" max="11272" width="14.28515625" style="22" customWidth="1"/>
    <col min="11273" max="11273" width="14.85546875" style="22" customWidth="1"/>
    <col min="11274" max="11274" width="8.85546875" style="22" customWidth="1"/>
    <col min="11275" max="11275" width="10.5703125" style="22" customWidth="1"/>
    <col min="11276" max="11276" width="10.42578125" style="22" customWidth="1"/>
    <col min="11277" max="11277" width="13.85546875" style="22" customWidth="1"/>
    <col min="11278" max="11278" width="8.42578125" style="22" customWidth="1"/>
    <col min="11279" max="11280" width="9.140625" style="22"/>
    <col min="11281" max="11281" width="15.5703125" style="22" customWidth="1"/>
    <col min="11282" max="11520" width="9.140625" style="22"/>
    <col min="11521" max="11521" width="20" style="22" customWidth="1"/>
    <col min="11522" max="11522" width="46.85546875" style="22" customWidth="1"/>
    <col min="11523" max="11523" width="14.28515625" style="22" customWidth="1"/>
    <col min="11524" max="11524" width="14.85546875" style="22" customWidth="1"/>
    <col min="11525" max="11525" width="8.85546875" style="22" customWidth="1"/>
    <col min="11526" max="11526" width="10.5703125" style="22" customWidth="1"/>
    <col min="11527" max="11527" width="10.42578125" style="22" customWidth="1"/>
    <col min="11528" max="11528" width="14.28515625" style="22" customWidth="1"/>
    <col min="11529" max="11529" width="14.85546875" style="22" customWidth="1"/>
    <col min="11530" max="11530" width="8.85546875" style="22" customWidth="1"/>
    <col min="11531" max="11531" width="10.5703125" style="22" customWidth="1"/>
    <col min="11532" max="11532" width="10.42578125" style="22" customWidth="1"/>
    <col min="11533" max="11533" width="13.85546875" style="22" customWidth="1"/>
    <col min="11534" max="11534" width="8.42578125" style="22" customWidth="1"/>
    <col min="11535" max="11536" width="9.140625" style="22"/>
    <col min="11537" max="11537" width="15.5703125" style="22" customWidth="1"/>
    <col min="11538" max="11776" width="9.140625" style="22"/>
    <col min="11777" max="11777" width="20" style="22" customWidth="1"/>
    <col min="11778" max="11778" width="46.85546875" style="22" customWidth="1"/>
    <col min="11779" max="11779" width="14.28515625" style="22" customWidth="1"/>
    <col min="11780" max="11780" width="14.85546875" style="22" customWidth="1"/>
    <col min="11781" max="11781" width="8.85546875" style="22" customWidth="1"/>
    <col min="11782" max="11782" width="10.5703125" style="22" customWidth="1"/>
    <col min="11783" max="11783" width="10.42578125" style="22" customWidth="1"/>
    <col min="11784" max="11784" width="14.28515625" style="22" customWidth="1"/>
    <col min="11785" max="11785" width="14.85546875" style="22" customWidth="1"/>
    <col min="11786" max="11786" width="8.85546875" style="22" customWidth="1"/>
    <col min="11787" max="11787" width="10.5703125" style="22" customWidth="1"/>
    <col min="11788" max="11788" width="10.42578125" style="22" customWidth="1"/>
    <col min="11789" max="11789" width="13.85546875" style="22" customWidth="1"/>
    <col min="11790" max="11790" width="8.42578125" style="22" customWidth="1"/>
    <col min="11791" max="11792" width="9.140625" style="22"/>
    <col min="11793" max="11793" width="15.5703125" style="22" customWidth="1"/>
    <col min="11794" max="12032" width="9.140625" style="22"/>
    <col min="12033" max="12033" width="20" style="22" customWidth="1"/>
    <col min="12034" max="12034" width="46.85546875" style="22" customWidth="1"/>
    <col min="12035" max="12035" width="14.28515625" style="22" customWidth="1"/>
    <col min="12036" max="12036" width="14.85546875" style="22" customWidth="1"/>
    <col min="12037" max="12037" width="8.85546875" style="22" customWidth="1"/>
    <col min="12038" max="12038" width="10.5703125" style="22" customWidth="1"/>
    <col min="12039" max="12039" width="10.42578125" style="22" customWidth="1"/>
    <col min="12040" max="12040" width="14.28515625" style="22" customWidth="1"/>
    <col min="12041" max="12041" width="14.85546875" style="22" customWidth="1"/>
    <col min="12042" max="12042" width="8.85546875" style="22" customWidth="1"/>
    <col min="12043" max="12043" width="10.5703125" style="22" customWidth="1"/>
    <col min="12044" max="12044" width="10.42578125" style="22" customWidth="1"/>
    <col min="12045" max="12045" width="13.85546875" style="22" customWidth="1"/>
    <col min="12046" max="12046" width="8.42578125" style="22" customWidth="1"/>
    <col min="12047" max="12048" width="9.140625" style="22"/>
    <col min="12049" max="12049" width="15.5703125" style="22" customWidth="1"/>
    <col min="12050" max="12288" width="9.140625" style="22"/>
    <col min="12289" max="12289" width="20" style="22" customWidth="1"/>
    <col min="12290" max="12290" width="46.85546875" style="22" customWidth="1"/>
    <col min="12291" max="12291" width="14.28515625" style="22" customWidth="1"/>
    <col min="12292" max="12292" width="14.85546875" style="22" customWidth="1"/>
    <col min="12293" max="12293" width="8.85546875" style="22" customWidth="1"/>
    <col min="12294" max="12294" width="10.5703125" style="22" customWidth="1"/>
    <col min="12295" max="12295" width="10.42578125" style="22" customWidth="1"/>
    <col min="12296" max="12296" width="14.28515625" style="22" customWidth="1"/>
    <col min="12297" max="12297" width="14.85546875" style="22" customWidth="1"/>
    <col min="12298" max="12298" width="8.85546875" style="22" customWidth="1"/>
    <col min="12299" max="12299" width="10.5703125" style="22" customWidth="1"/>
    <col min="12300" max="12300" width="10.42578125" style="22" customWidth="1"/>
    <col min="12301" max="12301" width="13.85546875" style="22" customWidth="1"/>
    <col min="12302" max="12302" width="8.42578125" style="22" customWidth="1"/>
    <col min="12303" max="12304" width="9.140625" style="22"/>
    <col min="12305" max="12305" width="15.5703125" style="22" customWidth="1"/>
    <col min="12306" max="12544" width="9.140625" style="22"/>
    <col min="12545" max="12545" width="20" style="22" customWidth="1"/>
    <col min="12546" max="12546" width="46.85546875" style="22" customWidth="1"/>
    <col min="12547" max="12547" width="14.28515625" style="22" customWidth="1"/>
    <col min="12548" max="12548" width="14.85546875" style="22" customWidth="1"/>
    <col min="12549" max="12549" width="8.85546875" style="22" customWidth="1"/>
    <col min="12550" max="12550" width="10.5703125" style="22" customWidth="1"/>
    <col min="12551" max="12551" width="10.42578125" style="22" customWidth="1"/>
    <col min="12552" max="12552" width="14.28515625" style="22" customWidth="1"/>
    <col min="12553" max="12553" width="14.85546875" style="22" customWidth="1"/>
    <col min="12554" max="12554" width="8.85546875" style="22" customWidth="1"/>
    <col min="12555" max="12555" width="10.5703125" style="22" customWidth="1"/>
    <col min="12556" max="12556" width="10.42578125" style="22" customWidth="1"/>
    <col min="12557" max="12557" width="13.85546875" style="22" customWidth="1"/>
    <col min="12558" max="12558" width="8.42578125" style="22" customWidth="1"/>
    <col min="12559" max="12560" width="9.140625" style="22"/>
    <col min="12561" max="12561" width="15.5703125" style="22" customWidth="1"/>
    <col min="12562" max="12800" width="9.140625" style="22"/>
    <col min="12801" max="12801" width="20" style="22" customWidth="1"/>
    <col min="12802" max="12802" width="46.85546875" style="22" customWidth="1"/>
    <col min="12803" max="12803" width="14.28515625" style="22" customWidth="1"/>
    <col min="12804" max="12804" width="14.85546875" style="22" customWidth="1"/>
    <col min="12805" max="12805" width="8.85546875" style="22" customWidth="1"/>
    <col min="12806" max="12806" width="10.5703125" style="22" customWidth="1"/>
    <col min="12807" max="12807" width="10.42578125" style="22" customWidth="1"/>
    <col min="12808" max="12808" width="14.28515625" style="22" customWidth="1"/>
    <col min="12809" max="12809" width="14.85546875" style="22" customWidth="1"/>
    <col min="12810" max="12810" width="8.85546875" style="22" customWidth="1"/>
    <col min="12811" max="12811" width="10.5703125" style="22" customWidth="1"/>
    <col min="12812" max="12812" width="10.42578125" style="22" customWidth="1"/>
    <col min="12813" max="12813" width="13.85546875" style="22" customWidth="1"/>
    <col min="12814" max="12814" width="8.42578125" style="22" customWidth="1"/>
    <col min="12815" max="12816" width="9.140625" style="22"/>
    <col min="12817" max="12817" width="15.5703125" style="22" customWidth="1"/>
    <col min="12818" max="13056" width="9.140625" style="22"/>
    <col min="13057" max="13057" width="20" style="22" customWidth="1"/>
    <col min="13058" max="13058" width="46.85546875" style="22" customWidth="1"/>
    <col min="13059" max="13059" width="14.28515625" style="22" customWidth="1"/>
    <col min="13060" max="13060" width="14.85546875" style="22" customWidth="1"/>
    <col min="13061" max="13061" width="8.85546875" style="22" customWidth="1"/>
    <col min="13062" max="13062" width="10.5703125" style="22" customWidth="1"/>
    <col min="13063" max="13063" width="10.42578125" style="22" customWidth="1"/>
    <col min="13064" max="13064" width="14.28515625" style="22" customWidth="1"/>
    <col min="13065" max="13065" width="14.85546875" style="22" customWidth="1"/>
    <col min="13066" max="13066" width="8.85546875" style="22" customWidth="1"/>
    <col min="13067" max="13067" width="10.5703125" style="22" customWidth="1"/>
    <col min="13068" max="13068" width="10.42578125" style="22" customWidth="1"/>
    <col min="13069" max="13069" width="13.85546875" style="22" customWidth="1"/>
    <col min="13070" max="13070" width="8.42578125" style="22" customWidth="1"/>
    <col min="13071" max="13072" width="9.140625" style="22"/>
    <col min="13073" max="13073" width="15.5703125" style="22" customWidth="1"/>
    <col min="13074" max="13312" width="9.140625" style="22"/>
    <col min="13313" max="13313" width="20" style="22" customWidth="1"/>
    <col min="13314" max="13314" width="46.85546875" style="22" customWidth="1"/>
    <col min="13315" max="13315" width="14.28515625" style="22" customWidth="1"/>
    <col min="13316" max="13316" width="14.85546875" style="22" customWidth="1"/>
    <col min="13317" max="13317" width="8.85546875" style="22" customWidth="1"/>
    <col min="13318" max="13318" width="10.5703125" style="22" customWidth="1"/>
    <col min="13319" max="13319" width="10.42578125" style="22" customWidth="1"/>
    <col min="13320" max="13320" width="14.28515625" style="22" customWidth="1"/>
    <col min="13321" max="13321" width="14.85546875" style="22" customWidth="1"/>
    <col min="13322" max="13322" width="8.85546875" style="22" customWidth="1"/>
    <col min="13323" max="13323" width="10.5703125" style="22" customWidth="1"/>
    <col min="13324" max="13324" width="10.42578125" style="22" customWidth="1"/>
    <col min="13325" max="13325" width="13.85546875" style="22" customWidth="1"/>
    <col min="13326" max="13326" width="8.42578125" style="22" customWidth="1"/>
    <col min="13327" max="13328" width="9.140625" style="22"/>
    <col min="13329" max="13329" width="15.5703125" style="22" customWidth="1"/>
    <col min="13330" max="13568" width="9.140625" style="22"/>
    <col min="13569" max="13569" width="20" style="22" customWidth="1"/>
    <col min="13570" max="13570" width="46.85546875" style="22" customWidth="1"/>
    <col min="13571" max="13571" width="14.28515625" style="22" customWidth="1"/>
    <col min="13572" max="13572" width="14.85546875" style="22" customWidth="1"/>
    <col min="13573" max="13573" width="8.85546875" style="22" customWidth="1"/>
    <col min="13574" max="13574" width="10.5703125" style="22" customWidth="1"/>
    <col min="13575" max="13575" width="10.42578125" style="22" customWidth="1"/>
    <col min="13576" max="13576" width="14.28515625" style="22" customWidth="1"/>
    <col min="13577" max="13577" width="14.85546875" style="22" customWidth="1"/>
    <col min="13578" max="13578" width="8.85546875" style="22" customWidth="1"/>
    <col min="13579" max="13579" width="10.5703125" style="22" customWidth="1"/>
    <col min="13580" max="13580" width="10.42578125" style="22" customWidth="1"/>
    <col min="13581" max="13581" width="13.85546875" style="22" customWidth="1"/>
    <col min="13582" max="13582" width="8.42578125" style="22" customWidth="1"/>
    <col min="13583" max="13584" width="9.140625" style="22"/>
    <col min="13585" max="13585" width="15.5703125" style="22" customWidth="1"/>
    <col min="13586" max="13824" width="9.140625" style="22"/>
    <col min="13825" max="13825" width="20" style="22" customWidth="1"/>
    <col min="13826" max="13826" width="46.85546875" style="22" customWidth="1"/>
    <col min="13827" max="13827" width="14.28515625" style="22" customWidth="1"/>
    <col min="13828" max="13828" width="14.85546875" style="22" customWidth="1"/>
    <col min="13829" max="13829" width="8.85546875" style="22" customWidth="1"/>
    <col min="13830" max="13830" width="10.5703125" style="22" customWidth="1"/>
    <col min="13831" max="13831" width="10.42578125" style="22" customWidth="1"/>
    <col min="13832" max="13832" width="14.28515625" style="22" customWidth="1"/>
    <col min="13833" max="13833" width="14.85546875" style="22" customWidth="1"/>
    <col min="13834" max="13834" width="8.85546875" style="22" customWidth="1"/>
    <col min="13835" max="13835" width="10.5703125" style="22" customWidth="1"/>
    <col min="13836" max="13836" width="10.42578125" style="22" customWidth="1"/>
    <col min="13837" max="13837" width="13.85546875" style="22" customWidth="1"/>
    <col min="13838" max="13838" width="8.42578125" style="22" customWidth="1"/>
    <col min="13839" max="13840" width="9.140625" style="22"/>
    <col min="13841" max="13841" width="15.5703125" style="22" customWidth="1"/>
    <col min="13842" max="14080" width="9.140625" style="22"/>
    <col min="14081" max="14081" width="20" style="22" customWidth="1"/>
    <col min="14082" max="14082" width="46.85546875" style="22" customWidth="1"/>
    <col min="14083" max="14083" width="14.28515625" style="22" customWidth="1"/>
    <col min="14084" max="14084" width="14.85546875" style="22" customWidth="1"/>
    <col min="14085" max="14085" width="8.85546875" style="22" customWidth="1"/>
    <col min="14086" max="14086" width="10.5703125" style="22" customWidth="1"/>
    <col min="14087" max="14087" width="10.42578125" style="22" customWidth="1"/>
    <col min="14088" max="14088" width="14.28515625" style="22" customWidth="1"/>
    <col min="14089" max="14089" width="14.85546875" style="22" customWidth="1"/>
    <col min="14090" max="14090" width="8.85546875" style="22" customWidth="1"/>
    <col min="14091" max="14091" width="10.5703125" style="22" customWidth="1"/>
    <col min="14092" max="14092" width="10.42578125" style="22" customWidth="1"/>
    <col min="14093" max="14093" width="13.85546875" style="22" customWidth="1"/>
    <col min="14094" max="14094" width="8.42578125" style="22" customWidth="1"/>
    <col min="14095" max="14096" width="9.140625" style="22"/>
    <col min="14097" max="14097" width="15.5703125" style="22" customWidth="1"/>
    <col min="14098" max="14336" width="9.140625" style="22"/>
    <col min="14337" max="14337" width="20" style="22" customWidth="1"/>
    <col min="14338" max="14338" width="46.85546875" style="22" customWidth="1"/>
    <col min="14339" max="14339" width="14.28515625" style="22" customWidth="1"/>
    <col min="14340" max="14340" width="14.85546875" style="22" customWidth="1"/>
    <col min="14341" max="14341" width="8.85546875" style="22" customWidth="1"/>
    <col min="14342" max="14342" width="10.5703125" style="22" customWidth="1"/>
    <col min="14343" max="14343" width="10.42578125" style="22" customWidth="1"/>
    <col min="14344" max="14344" width="14.28515625" style="22" customWidth="1"/>
    <col min="14345" max="14345" width="14.85546875" style="22" customWidth="1"/>
    <col min="14346" max="14346" width="8.85546875" style="22" customWidth="1"/>
    <col min="14347" max="14347" width="10.5703125" style="22" customWidth="1"/>
    <col min="14348" max="14348" width="10.42578125" style="22" customWidth="1"/>
    <col min="14349" max="14349" width="13.85546875" style="22" customWidth="1"/>
    <col min="14350" max="14350" width="8.42578125" style="22" customWidth="1"/>
    <col min="14351" max="14352" width="9.140625" style="22"/>
    <col min="14353" max="14353" width="15.5703125" style="22" customWidth="1"/>
    <col min="14354" max="14592" width="9.140625" style="22"/>
    <col min="14593" max="14593" width="20" style="22" customWidth="1"/>
    <col min="14594" max="14594" width="46.85546875" style="22" customWidth="1"/>
    <col min="14595" max="14595" width="14.28515625" style="22" customWidth="1"/>
    <col min="14596" max="14596" width="14.85546875" style="22" customWidth="1"/>
    <col min="14597" max="14597" width="8.85546875" style="22" customWidth="1"/>
    <col min="14598" max="14598" width="10.5703125" style="22" customWidth="1"/>
    <col min="14599" max="14599" width="10.42578125" style="22" customWidth="1"/>
    <col min="14600" max="14600" width="14.28515625" style="22" customWidth="1"/>
    <col min="14601" max="14601" width="14.85546875" style="22" customWidth="1"/>
    <col min="14602" max="14602" width="8.85546875" style="22" customWidth="1"/>
    <col min="14603" max="14603" width="10.5703125" style="22" customWidth="1"/>
    <col min="14604" max="14604" width="10.42578125" style="22" customWidth="1"/>
    <col min="14605" max="14605" width="13.85546875" style="22" customWidth="1"/>
    <col min="14606" max="14606" width="8.42578125" style="22" customWidth="1"/>
    <col min="14607" max="14608" width="9.140625" style="22"/>
    <col min="14609" max="14609" width="15.5703125" style="22" customWidth="1"/>
    <col min="14610" max="14848" width="9.140625" style="22"/>
    <col min="14849" max="14849" width="20" style="22" customWidth="1"/>
    <col min="14850" max="14850" width="46.85546875" style="22" customWidth="1"/>
    <col min="14851" max="14851" width="14.28515625" style="22" customWidth="1"/>
    <col min="14852" max="14852" width="14.85546875" style="22" customWidth="1"/>
    <col min="14853" max="14853" width="8.85546875" style="22" customWidth="1"/>
    <col min="14854" max="14854" width="10.5703125" style="22" customWidth="1"/>
    <col min="14855" max="14855" width="10.42578125" style="22" customWidth="1"/>
    <col min="14856" max="14856" width="14.28515625" style="22" customWidth="1"/>
    <col min="14857" max="14857" width="14.85546875" style="22" customWidth="1"/>
    <col min="14858" max="14858" width="8.85546875" style="22" customWidth="1"/>
    <col min="14859" max="14859" width="10.5703125" style="22" customWidth="1"/>
    <col min="14860" max="14860" width="10.42578125" style="22" customWidth="1"/>
    <col min="14861" max="14861" width="13.85546875" style="22" customWidth="1"/>
    <col min="14862" max="14862" width="8.42578125" style="22" customWidth="1"/>
    <col min="14863" max="14864" width="9.140625" style="22"/>
    <col min="14865" max="14865" width="15.5703125" style="22" customWidth="1"/>
    <col min="14866" max="15104" width="9.140625" style="22"/>
    <col min="15105" max="15105" width="20" style="22" customWidth="1"/>
    <col min="15106" max="15106" width="46.85546875" style="22" customWidth="1"/>
    <col min="15107" max="15107" width="14.28515625" style="22" customWidth="1"/>
    <col min="15108" max="15108" width="14.85546875" style="22" customWidth="1"/>
    <col min="15109" max="15109" width="8.85546875" style="22" customWidth="1"/>
    <col min="15110" max="15110" width="10.5703125" style="22" customWidth="1"/>
    <col min="15111" max="15111" width="10.42578125" style="22" customWidth="1"/>
    <col min="15112" max="15112" width="14.28515625" style="22" customWidth="1"/>
    <col min="15113" max="15113" width="14.85546875" style="22" customWidth="1"/>
    <col min="15114" max="15114" width="8.85546875" style="22" customWidth="1"/>
    <col min="15115" max="15115" width="10.5703125" style="22" customWidth="1"/>
    <col min="15116" max="15116" width="10.42578125" style="22" customWidth="1"/>
    <col min="15117" max="15117" width="13.85546875" style="22" customWidth="1"/>
    <col min="15118" max="15118" width="8.42578125" style="22" customWidth="1"/>
    <col min="15119" max="15120" width="9.140625" style="22"/>
    <col min="15121" max="15121" width="15.5703125" style="22" customWidth="1"/>
    <col min="15122" max="15360" width="9.140625" style="22"/>
    <col min="15361" max="15361" width="20" style="22" customWidth="1"/>
    <col min="15362" max="15362" width="46.85546875" style="22" customWidth="1"/>
    <col min="15363" max="15363" width="14.28515625" style="22" customWidth="1"/>
    <col min="15364" max="15364" width="14.85546875" style="22" customWidth="1"/>
    <col min="15365" max="15365" width="8.85546875" style="22" customWidth="1"/>
    <col min="15366" max="15366" width="10.5703125" style="22" customWidth="1"/>
    <col min="15367" max="15367" width="10.42578125" style="22" customWidth="1"/>
    <col min="15368" max="15368" width="14.28515625" style="22" customWidth="1"/>
    <col min="15369" max="15369" width="14.85546875" style="22" customWidth="1"/>
    <col min="15370" max="15370" width="8.85546875" style="22" customWidth="1"/>
    <col min="15371" max="15371" width="10.5703125" style="22" customWidth="1"/>
    <col min="15372" max="15372" width="10.42578125" style="22" customWidth="1"/>
    <col min="15373" max="15373" width="13.85546875" style="22" customWidth="1"/>
    <col min="15374" max="15374" width="8.42578125" style="22" customWidth="1"/>
    <col min="15375" max="15376" width="9.140625" style="22"/>
    <col min="15377" max="15377" width="15.5703125" style="22" customWidth="1"/>
    <col min="15378" max="15616" width="9.140625" style="22"/>
    <col min="15617" max="15617" width="20" style="22" customWidth="1"/>
    <col min="15618" max="15618" width="46.85546875" style="22" customWidth="1"/>
    <col min="15619" max="15619" width="14.28515625" style="22" customWidth="1"/>
    <col min="15620" max="15620" width="14.85546875" style="22" customWidth="1"/>
    <col min="15621" max="15621" width="8.85546875" style="22" customWidth="1"/>
    <col min="15622" max="15622" width="10.5703125" style="22" customWidth="1"/>
    <col min="15623" max="15623" width="10.42578125" style="22" customWidth="1"/>
    <col min="15624" max="15624" width="14.28515625" style="22" customWidth="1"/>
    <col min="15625" max="15625" width="14.85546875" style="22" customWidth="1"/>
    <col min="15626" max="15626" width="8.85546875" style="22" customWidth="1"/>
    <col min="15627" max="15627" width="10.5703125" style="22" customWidth="1"/>
    <col min="15628" max="15628" width="10.42578125" style="22" customWidth="1"/>
    <col min="15629" max="15629" width="13.85546875" style="22" customWidth="1"/>
    <col min="15630" max="15630" width="8.42578125" style="22" customWidth="1"/>
    <col min="15631" max="15632" width="9.140625" style="22"/>
    <col min="15633" max="15633" width="15.5703125" style="22" customWidth="1"/>
    <col min="15634" max="15872" width="9.140625" style="22"/>
    <col min="15873" max="15873" width="20" style="22" customWidth="1"/>
    <col min="15874" max="15874" width="46.85546875" style="22" customWidth="1"/>
    <col min="15875" max="15875" width="14.28515625" style="22" customWidth="1"/>
    <col min="15876" max="15876" width="14.85546875" style="22" customWidth="1"/>
    <col min="15877" max="15877" width="8.85546875" style="22" customWidth="1"/>
    <col min="15878" max="15878" width="10.5703125" style="22" customWidth="1"/>
    <col min="15879" max="15879" width="10.42578125" style="22" customWidth="1"/>
    <col min="15880" max="15880" width="14.28515625" style="22" customWidth="1"/>
    <col min="15881" max="15881" width="14.85546875" style="22" customWidth="1"/>
    <col min="15882" max="15882" width="8.85546875" style="22" customWidth="1"/>
    <col min="15883" max="15883" width="10.5703125" style="22" customWidth="1"/>
    <col min="15884" max="15884" width="10.42578125" style="22" customWidth="1"/>
    <col min="15885" max="15885" width="13.85546875" style="22" customWidth="1"/>
    <col min="15886" max="15886" width="8.42578125" style="22" customWidth="1"/>
    <col min="15887" max="15888" width="9.140625" style="22"/>
    <col min="15889" max="15889" width="15.5703125" style="22" customWidth="1"/>
    <col min="15890" max="16128" width="9.140625" style="22"/>
    <col min="16129" max="16129" width="20" style="22" customWidth="1"/>
    <col min="16130" max="16130" width="46.85546875" style="22" customWidth="1"/>
    <col min="16131" max="16131" width="14.28515625" style="22" customWidth="1"/>
    <col min="16132" max="16132" width="14.85546875" style="22" customWidth="1"/>
    <col min="16133" max="16133" width="8.85546875" style="22" customWidth="1"/>
    <col min="16134" max="16134" width="10.5703125" style="22" customWidth="1"/>
    <col min="16135" max="16135" width="10.42578125" style="22" customWidth="1"/>
    <col min="16136" max="16136" width="14.28515625" style="22" customWidth="1"/>
    <col min="16137" max="16137" width="14.85546875" style="22" customWidth="1"/>
    <col min="16138" max="16138" width="8.85546875" style="22" customWidth="1"/>
    <col min="16139" max="16139" width="10.5703125" style="22" customWidth="1"/>
    <col min="16140" max="16140" width="10.42578125" style="22" customWidth="1"/>
    <col min="16141" max="16141" width="13.85546875" style="22" customWidth="1"/>
    <col min="16142" max="16142" width="8.42578125" style="22" customWidth="1"/>
    <col min="16143" max="16144" width="9.140625" style="22"/>
    <col min="16145" max="16145" width="15.5703125" style="22" customWidth="1"/>
    <col min="16146" max="16384" width="9.140625" style="22"/>
  </cols>
  <sheetData>
    <row r="1" spans="1:20" s="4" customFormat="1" ht="20.25">
      <c r="A1" s="1" t="s">
        <v>0</v>
      </c>
      <c r="B1" s="2"/>
      <c r="C1" s="3"/>
      <c r="D1" s="3"/>
      <c r="E1" s="3"/>
      <c r="F1" s="3"/>
      <c r="G1" s="3"/>
      <c r="H1" s="49"/>
      <c r="I1" s="49"/>
      <c r="J1" s="3"/>
      <c r="K1" s="3"/>
      <c r="L1" s="3"/>
      <c r="M1" s="3"/>
      <c r="N1" s="3"/>
    </row>
    <row r="2" spans="1:20" s="4" customFormat="1" ht="20.25">
      <c r="A2" s="1" t="s">
        <v>356</v>
      </c>
      <c r="B2" s="2"/>
      <c r="C2" s="3"/>
      <c r="D2" s="3"/>
      <c r="E2" s="3"/>
      <c r="F2" s="3"/>
      <c r="G2" s="3"/>
      <c r="H2" s="49"/>
      <c r="I2" s="50"/>
      <c r="J2" s="3"/>
      <c r="K2" s="3"/>
      <c r="L2" s="3"/>
      <c r="M2" s="3"/>
      <c r="N2" s="3"/>
    </row>
    <row r="3" spans="1:20" s="4" customFormat="1" ht="20.25">
      <c r="A3" s="1" t="s">
        <v>312</v>
      </c>
      <c r="B3" s="2"/>
      <c r="C3" s="3"/>
      <c r="D3" s="3"/>
      <c r="E3" s="3"/>
      <c r="F3" s="3"/>
      <c r="G3" s="3"/>
      <c r="H3" s="49"/>
      <c r="I3" s="49"/>
      <c r="J3" s="3"/>
      <c r="K3" s="3"/>
      <c r="L3" s="3"/>
      <c r="M3" s="3"/>
      <c r="N3" s="3"/>
    </row>
    <row r="4" spans="1:20" s="4" customFormat="1" ht="20.25">
      <c r="A4" s="1" t="s">
        <v>1</v>
      </c>
      <c r="B4" s="2"/>
      <c r="C4" s="3"/>
      <c r="D4" s="3"/>
      <c r="E4" s="3"/>
      <c r="F4" s="3"/>
      <c r="G4" s="3"/>
      <c r="H4" s="49"/>
      <c r="I4" s="49"/>
      <c r="J4" s="3"/>
      <c r="K4" s="3"/>
      <c r="L4" s="3"/>
      <c r="M4" s="3"/>
      <c r="N4" s="3"/>
    </row>
    <row r="5" spans="1:20" s="8" customFormat="1" ht="18">
      <c r="A5" s="5"/>
      <c r="B5" s="6"/>
      <c r="C5" s="7"/>
      <c r="D5" s="7"/>
      <c r="E5" s="7"/>
      <c r="F5" s="7"/>
      <c r="G5" s="7"/>
      <c r="H5" s="51"/>
      <c r="I5" s="51"/>
      <c r="J5" s="7"/>
      <c r="K5" s="7"/>
      <c r="L5" s="7"/>
      <c r="M5" s="7"/>
      <c r="N5" s="7"/>
    </row>
    <row r="6" spans="1:20" s="8" customFormat="1" ht="13.5" thickBot="1">
      <c r="A6" s="9"/>
      <c r="B6" s="10"/>
      <c r="C6" s="11"/>
      <c r="D6" s="11"/>
      <c r="E6" s="7"/>
      <c r="F6" s="7"/>
      <c r="G6" s="7"/>
      <c r="H6" s="52"/>
      <c r="I6" s="52"/>
      <c r="J6" s="7"/>
      <c r="K6" s="7"/>
      <c r="L6" s="7"/>
      <c r="M6" s="54"/>
      <c r="N6" s="7" t="s">
        <v>313</v>
      </c>
      <c r="O6" s="12"/>
      <c r="P6" s="12"/>
    </row>
    <row r="7" spans="1:20" s="8" customFormat="1" ht="16.5" thickBot="1">
      <c r="A7" s="102" t="s">
        <v>2</v>
      </c>
      <c r="B7" s="104" t="s">
        <v>3</v>
      </c>
      <c r="C7" s="55" t="s">
        <v>4</v>
      </c>
      <c r="D7" s="56"/>
      <c r="E7" s="57"/>
      <c r="F7" s="56"/>
      <c r="G7" s="58"/>
      <c r="H7" s="55" t="s">
        <v>5</v>
      </c>
      <c r="I7" s="56"/>
      <c r="J7" s="57"/>
      <c r="K7" s="56"/>
      <c r="L7" s="58"/>
      <c r="M7" s="106" t="s">
        <v>6</v>
      </c>
      <c r="N7" s="108" t="s">
        <v>7</v>
      </c>
      <c r="O7" s="13"/>
      <c r="P7" s="13"/>
    </row>
    <row r="8" spans="1:20" s="8" customFormat="1" ht="89.25">
      <c r="A8" s="103"/>
      <c r="B8" s="105"/>
      <c r="C8" s="59" t="s">
        <v>8</v>
      </c>
      <c r="D8" s="60" t="s">
        <v>9</v>
      </c>
      <c r="E8" s="60" t="s">
        <v>355</v>
      </c>
      <c r="F8" s="61" t="s">
        <v>11</v>
      </c>
      <c r="G8" s="62" t="s">
        <v>12</v>
      </c>
      <c r="H8" s="59" t="s">
        <v>13</v>
      </c>
      <c r="I8" s="60" t="s">
        <v>14</v>
      </c>
      <c r="J8" s="60" t="s">
        <v>10</v>
      </c>
      <c r="K8" s="61" t="s">
        <v>15</v>
      </c>
      <c r="L8" s="62" t="s">
        <v>16</v>
      </c>
      <c r="M8" s="107"/>
      <c r="N8" s="109"/>
      <c r="O8" s="13"/>
      <c r="P8" s="13"/>
    </row>
    <row r="9" spans="1:20" s="8" customFormat="1" ht="12.75">
      <c r="A9" s="63" t="s">
        <v>17</v>
      </c>
      <c r="B9" s="64" t="s">
        <v>18</v>
      </c>
      <c r="C9" s="65" t="s">
        <v>19</v>
      </c>
      <c r="D9" s="66" t="s">
        <v>20</v>
      </c>
      <c r="E9" s="66" t="s">
        <v>21</v>
      </c>
      <c r="F9" s="67" t="s">
        <v>22</v>
      </c>
      <c r="G9" s="68" t="s">
        <v>23</v>
      </c>
      <c r="H9" s="65" t="s">
        <v>24</v>
      </c>
      <c r="I9" s="66" t="s">
        <v>25</v>
      </c>
      <c r="J9" s="66" t="s">
        <v>26</v>
      </c>
      <c r="K9" s="67" t="s">
        <v>27</v>
      </c>
      <c r="L9" s="68" t="s">
        <v>28</v>
      </c>
      <c r="M9" s="69" t="s">
        <v>29</v>
      </c>
      <c r="N9" s="70" t="s">
        <v>30</v>
      </c>
      <c r="O9" s="14"/>
      <c r="P9" s="14"/>
    </row>
    <row r="10" spans="1:20" s="15" customFormat="1" ht="33">
      <c r="A10" s="71" t="s">
        <v>31</v>
      </c>
      <c r="B10" s="72" t="s">
        <v>32</v>
      </c>
      <c r="C10" s="73">
        <f>C150+C152</f>
        <v>20398743.799999997</v>
      </c>
      <c r="D10" s="73">
        <f>D150+D152</f>
        <v>4024507.1999999993</v>
      </c>
      <c r="E10" s="74">
        <f>D10/C10*100</f>
        <v>19.729191363244635</v>
      </c>
      <c r="F10" s="75" t="s">
        <v>33</v>
      </c>
      <c r="G10" s="73">
        <v>100</v>
      </c>
      <c r="H10" s="73">
        <f t="shared" ref="H10:I10" si="0">H150+H152</f>
        <v>20511911.400000002</v>
      </c>
      <c r="I10" s="73">
        <f t="shared" si="0"/>
        <v>4310080.1499999994</v>
      </c>
      <c r="J10" s="74">
        <f>I10/H10*100</f>
        <v>21.012571992681281</v>
      </c>
      <c r="K10" s="75" t="s">
        <v>33</v>
      </c>
      <c r="L10" s="73">
        <v>100</v>
      </c>
      <c r="M10" s="74">
        <f>I10-D10</f>
        <v>285572.95000000019</v>
      </c>
      <c r="N10" s="74">
        <f>I10/D10*100</f>
        <v>107.09584890294146</v>
      </c>
      <c r="Q10" s="16"/>
      <c r="R10" s="16"/>
      <c r="S10" s="16"/>
      <c r="T10" s="17"/>
    </row>
    <row r="11" spans="1:20" s="18" customFormat="1" ht="15.75">
      <c r="A11" s="76" t="s">
        <v>34</v>
      </c>
      <c r="B11" s="77" t="s">
        <v>35</v>
      </c>
      <c r="C11" s="78">
        <f>C12+C15</f>
        <v>11642819.800000001</v>
      </c>
      <c r="D11" s="78">
        <f>D12+D15</f>
        <v>2399037.1</v>
      </c>
      <c r="E11" s="74">
        <f t="shared" ref="E11:E76" si="1">D11/C11*100</f>
        <v>20.605292714398963</v>
      </c>
      <c r="F11" s="78">
        <f>C11/C10*100</f>
        <v>57.076160738878457</v>
      </c>
      <c r="G11" s="78">
        <f>D11/D10*100</f>
        <v>59.610704634843259</v>
      </c>
      <c r="H11" s="78">
        <f t="shared" ref="H11:I11" si="2">H12+H15</f>
        <v>11256322</v>
      </c>
      <c r="I11" s="78">
        <f t="shared" si="2"/>
        <v>2498145</v>
      </c>
      <c r="J11" s="74">
        <f t="shared" ref="J11:J74" si="3">I11/H11*100</f>
        <v>22.193261706621399</v>
      </c>
      <c r="K11" s="78">
        <f>H11/H10*100</f>
        <v>54.877001857564565</v>
      </c>
      <c r="L11" s="78">
        <f>I11/I10*100</f>
        <v>57.960523077511681</v>
      </c>
      <c r="M11" s="74">
        <f t="shared" ref="M11:M75" si="4">I11-D11</f>
        <v>99107.899999999907</v>
      </c>
      <c r="N11" s="74">
        <f t="shared" ref="N11:N74" si="5">I11/D11*100</f>
        <v>104.13115328645814</v>
      </c>
    </row>
    <row r="12" spans="1:20" s="19" customFormat="1" ht="15">
      <c r="A12" s="79" t="s">
        <v>36</v>
      </c>
      <c r="B12" s="80" t="s">
        <v>37</v>
      </c>
      <c r="C12" s="81">
        <f>C13+C14</f>
        <v>3643099</v>
      </c>
      <c r="D12" s="81">
        <f>D13+D14</f>
        <v>745984.10000000009</v>
      </c>
      <c r="E12" s="74">
        <f t="shared" si="1"/>
        <v>20.476635413970364</v>
      </c>
      <c r="F12" s="78">
        <f>C12/C10*100</f>
        <v>17.859428186945514</v>
      </c>
      <c r="G12" s="81">
        <f>D12/D10*100</f>
        <v>18.536035915155033</v>
      </c>
      <c r="H12" s="81">
        <f t="shared" ref="H12:I12" si="6">H13+H14</f>
        <v>3400000</v>
      </c>
      <c r="I12" s="81">
        <f t="shared" si="6"/>
        <v>775755.7</v>
      </c>
      <c r="J12" s="74">
        <f t="shared" si="3"/>
        <v>22.816344117647059</v>
      </c>
      <c r="K12" s="81">
        <f>H12/H10*100</f>
        <v>16.575734624126738</v>
      </c>
      <c r="L12" s="81">
        <f>I12/I10*100</f>
        <v>17.998637449932342</v>
      </c>
      <c r="M12" s="74">
        <f t="shared" si="4"/>
        <v>29771.59999999986</v>
      </c>
      <c r="N12" s="74">
        <f t="shared" si="5"/>
        <v>103.99091616027741</v>
      </c>
    </row>
    <row r="13" spans="1:20" s="20" customFormat="1" ht="60">
      <c r="A13" s="79" t="s">
        <v>38</v>
      </c>
      <c r="B13" s="80" t="s">
        <v>39</v>
      </c>
      <c r="C13" s="74">
        <v>3643099</v>
      </c>
      <c r="D13" s="74">
        <v>471488.2</v>
      </c>
      <c r="E13" s="74">
        <f t="shared" si="1"/>
        <v>12.941954089087341</v>
      </c>
      <c r="F13" s="78">
        <f>C13/C10*100</f>
        <v>17.859428186945514</v>
      </c>
      <c r="G13" s="81">
        <f>D13/D10*100</f>
        <v>11.715426922332258</v>
      </c>
      <c r="H13" s="74">
        <v>3400000</v>
      </c>
      <c r="I13" s="74">
        <v>754132.1</v>
      </c>
      <c r="J13" s="74">
        <f t="shared" si="3"/>
        <v>22.180355882352938</v>
      </c>
      <c r="K13" s="81">
        <f>H13/H10*100</f>
        <v>16.575734624126738</v>
      </c>
      <c r="L13" s="81">
        <f>I13/I10*100</f>
        <v>17.496939123046239</v>
      </c>
      <c r="M13" s="74">
        <f t="shared" si="4"/>
        <v>282643.89999999997</v>
      </c>
      <c r="N13" s="74">
        <f t="shared" si="5"/>
        <v>159.94718425614894</v>
      </c>
    </row>
    <row r="14" spans="1:20" s="20" customFormat="1" ht="60">
      <c r="A14" s="79" t="s">
        <v>40</v>
      </c>
      <c r="B14" s="80" t="s">
        <v>41</v>
      </c>
      <c r="C14" s="74">
        <v>0</v>
      </c>
      <c r="D14" s="74">
        <v>274495.90000000002</v>
      </c>
      <c r="E14" s="74"/>
      <c r="F14" s="78">
        <f t="shared" ref="F14" si="7">C14/C13*100</f>
        <v>0</v>
      </c>
      <c r="G14" s="81">
        <f>D14/D10*100</f>
        <v>6.820608992822776</v>
      </c>
      <c r="H14" s="74">
        <v>0</v>
      </c>
      <c r="I14" s="74">
        <v>21623.599999999999</v>
      </c>
      <c r="J14" s="74"/>
      <c r="K14" s="78">
        <f t="shared" ref="K14" si="8">H14/H13*100</f>
        <v>0</v>
      </c>
      <c r="L14" s="81">
        <f>I14/I10*100</f>
        <v>0.50169832688610216</v>
      </c>
      <c r="M14" s="74">
        <f t="shared" si="4"/>
        <v>-252872.30000000002</v>
      </c>
      <c r="N14" s="74">
        <f t="shared" si="5"/>
        <v>7.8775675702260015</v>
      </c>
    </row>
    <row r="15" spans="1:20" s="19" customFormat="1" ht="15">
      <c r="A15" s="79" t="s">
        <v>42</v>
      </c>
      <c r="B15" s="80" t="s">
        <v>43</v>
      </c>
      <c r="C15" s="81">
        <v>7999720.7999999998</v>
      </c>
      <c r="D15" s="81">
        <v>1653053</v>
      </c>
      <c r="E15" s="74">
        <f t="shared" si="1"/>
        <v>20.663883669540066</v>
      </c>
      <c r="F15" s="78">
        <f>C15/C10*100</f>
        <v>39.216732551932928</v>
      </c>
      <c r="G15" s="81">
        <f>D15/D10*100</f>
        <v>41.074668719688226</v>
      </c>
      <c r="H15" s="81">
        <v>7856322</v>
      </c>
      <c r="I15" s="81">
        <v>1722389.3</v>
      </c>
      <c r="J15" s="74">
        <f t="shared" si="3"/>
        <v>21.923608782837569</v>
      </c>
      <c r="K15" s="78">
        <f>H15/H10*100</f>
        <v>38.301267233437827</v>
      </c>
      <c r="L15" s="81">
        <f>I15/I10*100</f>
        <v>39.961885627579349</v>
      </c>
      <c r="M15" s="74">
        <f t="shared" si="4"/>
        <v>69336.300000000047</v>
      </c>
      <c r="N15" s="74">
        <f t="shared" si="5"/>
        <v>104.19443901677683</v>
      </c>
    </row>
    <row r="16" spans="1:20" s="18" customFormat="1" ht="63">
      <c r="A16" s="76" t="s">
        <v>44</v>
      </c>
      <c r="B16" s="77" t="s">
        <v>45</v>
      </c>
      <c r="C16" s="78">
        <f>C17</f>
        <v>2608836.1</v>
      </c>
      <c r="D16" s="78">
        <f>D17</f>
        <v>653783.9</v>
      </c>
      <c r="E16" s="74">
        <f t="shared" si="1"/>
        <v>25.060366958276916</v>
      </c>
      <c r="F16" s="78">
        <f>C16/C10*100</f>
        <v>12.789199793763773</v>
      </c>
      <c r="G16" s="81">
        <f>D16/D10*100</f>
        <v>16.245067222143376</v>
      </c>
      <c r="H16" s="78">
        <f t="shared" ref="H16:I16" si="9">H17</f>
        <v>3076710.3</v>
      </c>
      <c r="I16" s="78">
        <f t="shared" si="9"/>
        <v>766276.3</v>
      </c>
      <c r="J16" s="74">
        <f t="shared" si="3"/>
        <v>24.905702041560431</v>
      </c>
      <c r="K16" s="78">
        <f>H16/H10*100</f>
        <v>14.999627484740399</v>
      </c>
      <c r="L16" s="81">
        <f>I16/I10*100</f>
        <v>17.778701864743748</v>
      </c>
      <c r="M16" s="74">
        <f t="shared" si="4"/>
        <v>112492.40000000002</v>
      </c>
      <c r="N16" s="74">
        <f t="shared" si="5"/>
        <v>117.20635824773294</v>
      </c>
    </row>
    <row r="17" spans="1:14" s="19" customFormat="1" ht="45">
      <c r="A17" s="79" t="s">
        <v>46</v>
      </c>
      <c r="B17" s="80" t="s">
        <v>47</v>
      </c>
      <c r="C17" s="81">
        <f>C18+C20</f>
        <v>2608836.1</v>
      </c>
      <c r="D17" s="81">
        <v>653783.9</v>
      </c>
      <c r="E17" s="74">
        <f t="shared" si="1"/>
        <v>25.060366958276916</v>
      </c>
      <c r="F17" s="81">
        <f>C17/C10*100</f>
        <v>12.789199793763773</v>
      </c>
      <c r="G17" s="81">
        <f>D17/D10*100</f>
        <v>16.245067222143376</v>
      </c>
      <c r="H17" s="81">
        <f>H18+H19+H20</f>
        <v>3076710.3</v>
      </c>
      <c r="I17" s="81">
        <f>I18+I19+I20</f>
        <v>766276.3</v>
      </c>
      <c r="J17" s="74">
        <f t="shared" si="3"/>
        <v>24.905702041560431</v>
      </c>
      <c r="K17" s="81">
        <f>H17/H10*100</f>
        <v>14.999627484740399</v>
      </c>
      <c r="L17" s="81">
        <f>I17/I10*100</f>
        <v>17.778701864743748</v>
      </c>
      <c r="M17" s="74">
        <f t="shared" si="4"/>
        <v>112492.40000000002</v>
      </c>
      <c r="N17" s="74">
        <f t="shared" si="5"/>
        <v>117.20635824773294</v>
      </c>
    </row>
    <row r="18" spans="1:14" s="20" customFormat="1" ht="15">
      <c r="A18" s="43" t="s">
        <v>354</v>
      </c>
      <c r="B18" s="80" t="s">
        <v>314</v>
      </c>
      <c r="C18" s="74">
        <v>2500</v>
      </c>
      <c r="D18" s="74">
        <v>532.1</v>
      </c>
      <c r="E18" s="74">
        <f t="shared" si="1"/>
        <v>21.283999999999999</v>
      </c>
      <c r="F18" s="74">
        <f>C18/C10*100</f>
        <v>1.2255656644895949E-2</v>
      </c>
      <c r="G18" s="81">
        <f>D18/D10*100</f>
        <v>1.322149454720817E-2</v>
      </c>
      <c r="H18" s="74">
        <v>3250</v>
      </c>
      <c r="I18" s="74">
        <v>1126.7</v>
      </c>
      <c r="J18" s="74">
        <f t="shared" si="3"/>
        <v>34.667692307692313</v>
      </c>
      <c r="K18" s="74">
        <f>H18/H10*100</f>
        <v>1.5844452214238795E-2</v>
      </c>
      <c r="L18" s="81">
        <f>I18/I10*100</f>
        <v>2.6141045196108482E-2</v>
      </c>
      <c r="M18" s="74">
        <f t="shared" si="4"/>
        <v>594.6</v>
      </c>
      <c r="N18" s="74">
        <f t="shared" si="5"/>
        <v>211.74591242247698</v>
      </c>
    </row>
    <row r="19" spans="1:14" s="20" customFormat="1" ht="186.75" customHeight="1">
      <c r="A19" s="43" t="s">
        <v>353</v>
      </c>
      <c r="B19" s="101" t="s">
        <v>352</v>
      </c>
      <c r="C19" s="74"/>
      <c r="D19" s="74"/>
      <c r="E19" s="74"/>
      <c r="F19" s="74"/>
      <c r="G19" s="81"/>
      <c r="H19" s="74">
        <v>119981</v>
      </c>
      <c r="I19" s="74">
        <v>23628.6</v>
      </c>
      <c r="J19" s="74">
        <f t="shared" si="3"/>
        <v>19.693618156208064</v>
      </c>
      <c r="K19" s="74">
        <f>H19/H10*100</f>
        <v>0.58493329880510303</v>
      </c>
      <c r="L19" s="81">
        <f>I19/I10*100</f>
        <v>0.54821718338578929</v>
      </c>
      <c r="M19" s="74">
        <f t="shared" si="4"/>
        <v>23628.6</v>
      </c>
      <c r="N19" s="74"/>
    </row>
    <row r="20" spans="1:14" s="20" customFormat="1" ht="15">
      <c r="A20" s="79"/>
      <c r="B20" s="80" t="s">
        <v>48</v>
      </c>
      <c r="C20" s="74">
        <v>2606336.1</v>
      </c>
      <c r="D20" s="74">
        <v>653251.80000000005</v>
      </c>
      <c r="E20" s="74">
        <f t="shared" si="1"/>
        <v>25.063989252959356</v>
      </c>
      <c r="F20" s="74">
        <f>C20/C10*100</f>
        <v>12.776944137118878</v>
      </c>
      <c r="G20" s="81">
        <f>D20/D10*100</f>
        <v>16.231845727596166</v>
      </c>
      <c r="H20" s="74">
        <v>2953479.3</v>
      </c>
      <c r="I20" s="74">
        <v>741521</v>
      </c>
      <c r="J20" s="74">
        <f t="shared" si="3"/>
        <v>25.106693654497597</v>
      </c>
      <c r="K20" s="74">
        <f>H20/H10*100</f>
        <v>14.398849733721059</v>
      </c>
      <c r="L20" s="81">
        <f>I20/I10*100</f>
        <v>17.204343636161852</v>
      </c>
      <c r="M20" s="74">
        <f t="shared" si="4"/>
        <v>88269.199999999953</v>
      </c>
      <c r="N20" s="74">
        <f t="shared" si="5"/>
        <v>113.51227811389116</v>
      </c>
    </row>
    <row r="21" spans="1:14" s="18" customFormat="1" ht="15.75">
      <c r="A21" s="76" t="s">
        <v>49</v>
      </c>
      <c r="B21" s="77" t="s">
        <v>50</v>
      </c>
      <c r="C21" s="78">
        <f>C22+C23+C24+C25</f>
        <v>1361032</v>
      </c>
      <c r="D21" s="78">
        <f>D22+D23+D24+D25</f>
        <v>295303.8</v>
      </c>
      <c r="E21" s="74">
        <f t="shared" si="1"/>
        <v>21.697050473464252</v>
      </c>
      <c r="F21" s="78">
        <f>C21/C10*100</f>
        <v>6.6721363498864097</v>
      </c>
      <c r="G21" s="81">
        <f>D21/D10*100</f>
        <v>7.3376387548766226</v>
      </c>
      <c r="H21" s="78">
        <f t="shared" ref="H21:I21" si="10">H22+H23+H24+H25</f>
        <v>1309315.9000000001</v>
      </c>
      <c r="I21" s="78">
        <f t="shared" si="10"/>
        <v>310106.5</v>
      </c>
      <c r="J21" s="74">
        <f t="shared" si="3"/>
        <v>23.684620342577372</v>
      </c>
      <c r="K21" s="78">
        <f>H21/H10*100</f>
        <v>6.3831979110440198</v>
      </c>
      <c r="L21" s="81">
        <f>I21/I10*100</f>
        <v>7.1949126050474961</v>
      </c>
      <c r="M21" s="74">
        <f t="shared" si="4"/>
        <v>14802.700000000012</v>
      </c>
      <c r="N21" s="74">
        <f t="shared" si="5"/>
        <v>105.01270217315187</v>
      </c>
    </row>
    <row r="22" spans="1:14" s="19" customFormat="1" ht="30">
      <c r="A22" s="79" t="s">
        <v>51</v>
      </c>
      <c r="B22" s="82" t="s">
        <v>52</v>
      </c>
      <c r="C22" s="81">
        <v>846613</v>
      </c>
      <c r="D22" s="81">
        <v>177337.3</v>
      </c>
      <c r="E22" s="74">
        <f t="shared" si="1"/>
        <v>20.946678116211302</v>
      </c>
      <c r="F22" s="78">
        <f>C22/C10*100</f>
        <v>4.1503192956421175</v>
      </c>
      <c r="G22" s="81">
        <f>D22/D10*100</f>
        <v>4.4064351531039634</v>
      </c>
      <c r="H22" s="81">
        <v>850000</v>
      </c>
      <c r="I22" s="81">
        <v>192980.1</v>
      </c>
      <c r="J22" s="74">
        <f t="shared" si="3"/>
        <v>22.703541176470591</v>
      </c>
      <c r="K22" s="78">
        <f>H22/H10*100</f>
        <v>4.1439336560316846</v>
      </c>
      <c r="L22" s="81">
        <f>I22/I10*100</f>
        <v>4.4774132564564955</v>
      </c>
      <c r="M22" s="74">
        <f t="shared" si="4"/>
        <v>15642.800000000017</v>
      </c>
      <c r="N22" s="74">
        <f t="shared" si="5"/>
        <v>108.82093050926119</v>
      </c>
    </row>
    <row r="23" spans="1:14" s="19" customFormat="1" ht="30">
      <c r="A23" s="79" t="s">
        <v>53</v>
      </c>
      <c r="B23" s="82" t="s">
        <v>54</v>
      </c>
      <c r="C23" s="81">
        <v>495002</v>
      </c>
      <c r="D23" s="81">
        <v>111949.7</v>
      </c>
      <c r="E23" s="74">
        <f t="shared" si="1"/>
        <v>22.616009632284314</v>
      </c>
      <c r="F23" s="78">
        <f>C23/C10*100</f>
        <v>2.4266298202147136</v>
      </c>
      <c r="G23" s="81">
        <f>D23/D10*100</f>
        <v>2.7816995829949072</v>
      </c>
      <c r="H23" s="81">
        <v>433804</v>
      </c>
      <c r="I23" s="81">
        <v>107861.2</v>
      </c>
      <c r="J23" s="74">
        <f t="shared" si="3"/>
        <v>24.864039981189663</v>
      </c>
      <c r="K23" s="78">
        <f>H23/H10*100</f>
        <v>2.1148882302601986</v>
      </c>
      <c r="L23" s="81">
        <f>I23/I10*100</f>
        <v>2.5025335085706009</v>
      </c>
      <c r="M23" s="74">
        <f t="shared" si="4"/>
        <v>-4088.5</v>
      </c>
      <c r="N23" s="74">
        <f t="shared" si="5"/>
        <v>96.34791339324714</v>
      </c>
    </row>
    <row r="24" spans="1:14" s="19" customFormat="1" ht="15">
      <c r="A24" s="79" t="s">
        <v>55</v>
      </c>
      <c r="B24" s="82" t="s">
        <v>56</v>
      </c>
      <c r="C24" s="81">
        <v>4415</v>
      </c>
      <c r="D24" s="81">
        <v>959.5</v>
      </c>
      <c r="E24" s="74">
        <f t="shared" si="1"/>
        <v>21.732729331823329</v>
      </c>
      <c r="F24" s="78">
        <f>C24/C10*100</f>
        <v>2.1643489634886246E-2</v>
      </c>
      <c r="G24" s="81">
        <f>D24/D10*100</f>
        <v>2.3841428336865696E-2</v>
      </c>
      <c r="H24" s="81">
        <v>5780.6</v>
      </c>
      <c r="I24" s="81">
        <v>2591.4</v>
      </c>
      <c r="J24" s="74">
        <f t="shared" si="3"/>
        <v>44.829256478566236</v>
      </c>
      <c r="K24" s="78">
        <f>H24/H10*100</f>
        <v>2.818167399065501E-2</v>
      </c>
      <c r="L24" s="81">
        <f>I24/I10*100</f>
        <v>6.0124171936802626E-2</v>
      </c>
      <c r="M24" s="74">
        <f t="shared" si="4"/>
        <v>1631.9</v>
      </c>
      <c r="N24" s="74">
        <f t="shared" si="5"/>
        <v>270.07816571130797</v>
      </c>
    </row>
    <row r="25" spans="1:14" s="19" customFormat="1" ht="30">
      <c r="A25" s="79" t="s">
        <v>57</v>
      </c>
      <c r="B25" s="82" t="s">
        <v>58</v>
      </c>
      <c r="C25" s="81">
        <v>15002</v>
      </c>
      <c r="D25" s="81">
        <v>5057.3</v>
      </c>
      <c r="E25" s="74">
        <f t="shared" si="1"/>
        <v>33.71083855485935</v>
      </c>
      <c r="F25" s="78">
        <f>C25/C10*100</f>
        <v>7.3543744394691621E-2</v>
      </c>
      <c r="G25" s="81">
        <f>D25/D10*100</f>
        <v>0.12566259044088679</v>
      </c>
      <c r="H25" s="81">
        <v>19731.3</v>
      </c>
      <c r="I25" s="81">
        <v>6673.8</v>
      </c>
      <c r="J25" s="74">
        <f t="shared" si="3"/>
        <v>33.823417615666479</v>
      </c>
      <c r="K25" s="78">
        <f>H25/H10*100</f>
        <v>9.6194350761479974E-2</v>
      </c>
      <c r="L25" s="81">
        <f>I25/I10*100</f>
        <v>0.15484166808359703</v>
      </c>
      <c r="M25" s="74">
        <f t="shared" si="4"/>
        <v>1616.5</v>
      </c>
      <c r="N25" s="74">
        <f t="shared" si="5"/>
        <v>131.96369604334328</v>
      </c>
    </row>
    <row r="26" spans="1:14" s="18" customFormat="1" ht="15.75">
      <c r="A26" s="76" t="s">
        <v>59</v>
      </c>
      <c r="B26" s="77" t="s">
        <v>60</v>
      </c>
      <c r="C26" s="78">
        <f>C27+C28+C31+C34+C35</f>
        <v>2880287</v>
      </c>
      <c r="D26" s="78">
        <v>380950.8</v>
      </c>
      <c r="E26" s="74">
        <f t="shared" si="1"/>
        <v>13.226140311711992</v>
      </c>
      <c r="F26" s="78">
        <f>C26/C10*100</f>
        <v>14.119923404302966</v>
      </c>
      <c r="G26" s="81">
        <f>D26/D10*100</f>
        <v>9.465775089183591</v>
      </c>
      <c r="H26" s="78">
        <f t="shared" ref="H26:I26" si="11">H27+H28+H31+H34+H35</f>
        <v>2747299</v>
      </c>
      <c r="I26" s="78">
        <f t="shared" si="11"/>
        <v>453714.29999999993</v>
      </c>
      <c r="J26" s="74">
        <f t="shared" si="3"/>
        <v>16.514922474765211</v>
      </c>
      <c r="K26" s="78">
        <f>H26/H10*100</f>
        <v>13.393676222684931</v>
      </c>
      <c r="L26" s="81">
        <f>I26/I10*100</f>
        <v>10.526818161374562</v>
      </c>
      <c r="M26" s="74">
        <f t="shared" si="4"/>
        <v>72763.499999999942</v>
      </c>
      <c r="N26" s="74">
        <f t="shared" si="5"/>
        <v>119.10049801706674</v>
      </c>
    </row>
    <row r="27" spans="1:14" s="19" customFormat="1" ht="15">
      <c r="A27" s="79" t="s">
        <v>61</v>
      </c>
      <c r="B27" s="80" t="s">
        <v>62</v>
      </c>
      <c r="C27" s="81">
        <v>39217</v>
      </c>
      <c r="D27" s="81">
        <v>1695</v>
      </c>
      <c r="E27" s="74">
        <f t="shared" si="1"/>
        <v>4.3221052094754828</v>
      </c>
      <c r="F27" s="78">
        <f>C27/C10*100</f>
        <v>0.19225203465715379</v>
      </c>
      <c r="G27" s="81">
        <f>D27/D10*100</f>
        <v>4.2116957822811212E-2</v>
      </c>
      <c r="H27" s="81">
        <v>68855</v>
      </c>
      <c r="I27" s="81">
        <v>4389.6000000000004</v>
      </c>
      <c r="J27" s="74">
        <f t="shared" si="3"/>
        <v>6.3751361556894928</v>
      </c>
      <c r="K27" s="78">
        <f>H27/H10*100</f>
        <v>0.33568300221889608</v>
      </c>
      <c r="L27" s="81">
        <f>I27/I10*100</f>
        <v>0.10184497381098588</v>
      </c>
      <c r="M27" s="74">
        <f t="shared" si="4"/>
        <v>2694.6000000000004</v>
      </c>
      <c r="N27" s="74">
        <f t="shared" si="5"/>
        <v>258.97345132743362</v>
      </c>
    </row>
    <row r="28" spans="1:14" s="19" customFormat="1" ht="15">
      <c r="A28" s="79" t="s">
        <v>63</v>
      </c>
      <c r="B28" s="80" t="s">
        <v>64</v>
      </c>
      <c r="C28" s="81">
        <f>C29+C30</f>
        <v>1690369</v>
      </c>
      <c r="D28" s="81">
        <f>D29+D30</f>
        <v>166702.69999999998</v>
      </c>
      <c r="E28" s="74">
        <f t="shared" si="1"/>
        <v>9.8619118074219294</v>
      </c>
      <c r="F28" s="78">
        <f>C28/C10*100</f>
        <v>8.2866328268704486</v>
      </c>
      <c r="G28" s="81">
        <f>D28/D10*100</f>
        <v>4.1421891356039815</v>
      </c>
      <c r="H28" s="81">
        <f t="shared" ref="H28:I28" si="12">H29+H30</f>
        <v>1481000</v>
      </c>
      <c r="I28" s="81">
        <f t="shared" si="12"/>
        <v>199413.6</v>
      </c>
      <c r="J28" s="74">
        <f t="shared" si="3"/>
        <v>13.464794058068874</v>
      </c>
      <c r="K28" s="78">
        <f>H28/H10*100</f>
        <v>7.2201949936269703</v>
      </c>
      <c r="L28" s="81">
        <f>I28/I10*100</f>
        <v>4.6266796221875373</v>
      </c>
      <c r="M28" s="74">
        <f t="shared" si="4"/>
        <v>32710.900000000023</v>
      </c>
      <c r="N28" s="74">
        <f t="shared" si="5"/>
        <v>119.62229765924607</v>
      </c>
    </row>
    <row r="29" spans="1:14" s="20" customFormat="1" ht="30">
      <c r="A29" s="79" t="s">
        <v>65</v>
      </c>
      <c r="B29" s="80" t="s">
        <v>66</v>
      </c>
      <c r="C29" s="74">
        <v>1690369</v>
      </c>
      <c r="D29" s="74">
        <v>150037.79999999999</v>
      </c>
      <c r="E29" s="74">
        <f t="shared" si="1"/>
        <v>8.8760383087952981</v>
      </c>
      <c r="F29" s="78">
        <f>C29/C10*100</f>
        <v>8.2866328268704486</v>
      </c>
      <c r="G29" s="81">
        <f>D29/D10*100</f>
        <v>3.7281036545294293</v>
      </c>
      <c r="H29" s="74">
        <v>1481000</v>
      </c>
      <c r="I29" s="74">
        <v>179288.1</v>
      </c>
      <c r="J29" s="74">
        <f t="shared" si="3"/>
        <v>12.105881161377448</v>
      </c>
      <c r="K29" s="78">
        <f>H29/H10*100</f>
        <v>7.2201949936269703</v>
      </c>
      <c r="L29" s="81">
        <f>I29/I10*100</f>
        <v>4.1597393496267117</v>
      </c>
      <c r="M29" s="74">
        <f t="shared" si="4"/>
        <v>29250.300000000017</v>
      </c>
      <c r="N29" s="74">
        <f t="shared" si="5"/>
        <v>119.49528718762875</v>
      </c>
    </row>
    <row r="30" spans="1:14" s="20" customFormat="1" ht="30">
      <c r="A30" s="79" t="s">
        <v>67</v>
      </c>
      <c r="B30" s="80" t="s">
        <v>68</v>
      </c>
      <c r="C30" s="74">
        <v>0</v>
      </c>
      <c r="D30" s="74">
        <v>16664.900000000001</v>
      </c>
      <c r="E30" s="74"/>
      <c r="F30" s="78">
        <v>0</v>
      </c>
      <c r="G30" s="81">
        <f>D30/D10*100</f>
        <v>0.41408548107455256</v>
      </c>
      <c r="H30" s="74">
        <v>0</v>
      </c>
      <c r="I30" s="74">
        <v>20125.5</v>
      </c>
      <c r="J30" s="74"/>
      <c r="K30" s="78">
        <v>0</v>
      </c>
      <c r="L30" s="81">
        <f>I30/I10*100</f>
        <v>0.46694027256082477</v>
      </c>
      <c r="M30" s="74">
        <f t="shared" si="4"/>
        <v>3460.5999999999985</v>
      </c>
      <c r="N30" s="74">
        <f t="shared" si="5"/>
        <v>120.76580117492452</v>
      </c>
    </row>
    <row r="31" spans="1:14" s="19" customFormat="1" ht="15">
      <c r="A31" s="79" t="s">
        <v>69</v>
      </c>
      <c r="B31" s="80" t="s">
        <v>70</v>
      </c>
      <c r="C31" s="81">
        <f>C32+C33</f>
        <v>660000</v>
      </c>
      <c r="D31" s="81">
        <v>74696.600000000006</v>
      </c>
      <c r="E31" s="74">
        <f t="shared" si="1"/>
        <v>11.317666666666668</v>
      </c>
      <c r="F31" s="78">
        <f>C31/C10*100</f>
        <v>3.2354933542525304</v>
      </c>
      <c r="G31" s="81">
        <f>D31/D10*100</f>
        <v>1.8560433933376992</v>
      </c>
      <c r="H31" s="81">
        <f t="shared" ref="H31:I31" si="13">H32+H33</f>
        <v>690500</v>
      </c>
      <c r="I31" s="81">
        <f t="shared" si="13"/>
        <v>93709.4</v>
      </c>
      <c r="J31" s="74">
        <f t="shared" si="3"/>
        <v>13.571238233164372</v>
      </c>
      <c r="K31" s="78">
        <f>H31/H10*100</f>
        <v>3.3663366935175034</v>
      </c>
      <c r="L31" s="81">
        <f>I31/I10*100</f>
        <v>2.1741915866692181</v>
      </c>
      <c r="M31" s="74">
        <f t="shared" si="4"/>
        <v>19012.799999999988</v>
      </c>
      <c r="N31" s="74">
        <f t="shared" si="5"/>
        <v>125.4533673554084</v>
      </c>
    </row>
    <row r="32" spans="1:14" s="20" customFormat="1" ht="15">
      <c r="A32" s="79" t="s">
        <v>71</v>
      </c>
      <c r="B32" s="80" t="s">
        <v>72</v>
      </c>
      <c r="C32" s="74">
        <v>147642</v>
      </c>
      <c r="D32" s="74">
        <v>49588.5</v>
      </c>
      <c r="E32" s="74">
        <f t="shared" si="1"/>
        <v>33.586987442597632</v>
      </c>
      <c r="F32" s="78">
        <f>C32/C10*100</f>
        <v>0.72377986334629107</v>
      </c>
      <c r="G32" s="81">
        <f>D32/D10*100</f>
        <v>1.2321632820038193</v>
      </c>
      <c r="H32" s="74">
        <v>149148</v>
      </c>
      <c r="I32" s="74">
        <v>35778.800000000003</v>
      </c>
      <c r="J32" s="74">
        <f t="shared" si="3"/>
        <v>23.98878965859415</v>
      </c>
      <c r="K32" s="78">
        <f>H32/H10*100</f>
        <v>0.72712872579978083</v>
      </c>
      <c r="L32" s="81">
        <f>I32/I10*100</f>
        <v>0.83011913363142464</v>
      </c>
      <c r="M32" s="74">
        <f t="shared" si="4"/>
        <v>-13809.699999999997</v>
      </c>
      <c r="N32" s="74">
        <f t="shared" si="5"/>
        <v>72.151406071972332</v>
      </c>
    </row>
    <row r="33" spans="1:14" s="20" customFormat="1" ht="15">
      <c r="A33" s="79" t="s">
        <v>73</v>
      </c>
      <c r="B33" s="80" t="s">
        <v>74</v>
      </c>
      <c r="C33" s="74">
        <v>512358</v>
      </c>
      <c r="D33" s="74">
        <v>25108.1</v>
      </c>
      <c r="E33" s="74">
        <f t="shared" si="1"/>
        <v>4.9004992602828485</v>
      </c>
      <c r="F33" s="78">
        <f>C33/C10*100</f>
        <v>2.5117134909062395</v>
      </c>
      <c r="G33" s="81">
        <f>D33/D10*100</f>
        <v>0.62388011133387966</v>
      </c>
      <c r="H33" s="74">
        <v>541352</v>
      </c>
      <c r="I33" s="74">
        <v>57930.6</v>
      </c>
      <c r="J33" s="74">
        <f t="shared" si="3"/>
        <v>10.701096513913313</v>
      </c>
      <c r="K33" s="78">
        <f>H33/H10*100</f>
        <v>2.6392079677177231</v>
      </c>
      <c r="L33" s="81">
        <f>I33/I10*100</f>
        <v>1.3440724530377934</v>
      </c>
      <c r="M33" s="74">
        <f t="shared" si="4"/>
        <v>32822.5</v>
      </c>
      <c r="N33" s="74">
        <f t="shared" si="5"/>
        <v>230.72474619744224</v>
      </c>
    </row>
    <row r="34" spans="1:14" s="19" customFormat="1" ht="15">
      <c r="A34" s="79" t="s">
        <v>75</v>
      </c>
      <c r="B34" s="80" t="s">
        <v>76</v>
      </c>
      <c r="C34" s="81">
        <v>1300</v>
      </c>
      <c r="D34" s="81">
        <v>294</v>
      </c>
      <c r="E34" s="74">
        <f t="shared" si="1"/>
        <v>22.615384615384613</v>
      </c>
      <c r="F34" s="78">
        <f>C34/C10*100</f>
        <v>6.372941455345893E-3</v>
      </c>
      <c r="G34" s="81">
        <f>D34/D10*100</f>
        <v>7.3052422418327396E-3</v>
      </c>
      <c r="H34" s="81">
        <v>1280</v>
      </c>
      <c r="I34" s="81">
        <v>315</v>
      </c>
      <c r="J34" s="74">
        <f t="shared" si="3"/>
        <v>24.609375</v>
      </c>
      <c r="K34" s="78">
        <f>H34/H10*100</f>
        <v>6.2402765643771244E-3</v>
      </c>
      <c r="L34" s="81">
        <f>I34/I10*100</f>
        <v>7.3084487767588278E-3</v>
      </c>
      <c r="M34" s="74">
        <f t="shared" si="4"/>
        <v>21</v>
      </c>
      <c r="N34" s="74">
        <f t="shared" si="5"/>
        <v>107.14285714285714</v>
      </c>
    </row>
    <row r="35" spans="1:14" s="19" customFormat="1" ht="15">
      <c r="A35" s="79" t="s">
        <v>77</v>
      </c>
      <c r="B35" s="80" t="s">
        <v>78</v>
      </c>
      <c r="C35" s="81">
        <f>C36+C37</f>
        <v>489401</v>
      </c>
      <c r="D35" s="81">
        <f>D36+D37</f>
        <v>137562.5</v>
      </c>
      <c r="E35" s="74">
        <f t="shared" si="1"/>
        <v>28.108340604126269</v>
      </c>
      <c r="F35" s="78">
        <f>C35/C10*100</f>
        <v>2.3991722470674888</v>
      </c>
      <c r="G35" s="81">
        <f>D35/D10*100</f>
        <v>3.4181203601772667</v>
      </c>
      <c r="H35" s="81">
        <f t="shared" ref="H35:I35" si="14">H36+H37</f>
        <v>505664</v>
      </c>
      <c r="I35" s="81">
        <f t="shared" si="14"/>
        <v>155886.69999999998</v>
      </c>
      <c r="J35" s="74">
        <f t="shared" si="3"/>
        <v>30.828119067206678</v>
      </c>
      <c r="K35" s="78">
        <f>H35/H10*100</f>
        <v>2.4652212567571832</v>
      </c>
      <c r="L35" s="81">
        <f>I35/I10*100</f>
        <v>3.6167935299300638</v>
      </c>
      <c r="M35" s="74">
        <f t="shared" si="4"/>
        <v>18324.199999999983</v>
      </c>
      <c r="N35" s="74">
        <f t="shared" si="5"/>
        <v>113.32063607451157</v>
      </c>
    </row>
    <row r="36" spans="1:14" s="20" customFormat="1" ht="15">
      <c r="A36" s="79" t="s">
        <v>79</v>
      </c>
      <c r="B36" s="80" t="s">
        <v>80</v>
      </c>
      <c r="C36" s="74">
        <v>359315.3</v>
      </c>
      <c r="D36" s="74">
        <v>130838.8</v>
      </c>
      <c r="E36" s="74">
        <f t="shared" si="1"/>
        <v>36.413367312775165</v>
      </c>
      <c r="F36" s="78">
        <f>C36/C10*100</f>
        <v>1.7614579776231127</v>
      </c>
      <c r="G36" s="81">
        <f>D36/D10*100</f>
        <v>3.25105145792757</v>
      </c>
      <c r="H36" s="74">
        <v>366747.4</v>
      </c>
      <c r="I36" s="74">
        <v>141834.9</v>
      </c>
      <c r="J36" s="74">
        <f t="shared" si="3"/>
        <v>38.673730202313635</v>
      </c>
      <c r="K36" s="78">
        <f>H36/H10*100</f>
        <v>1.7879728166142528</v>
      </c>
      <c r="L36" s="81">
        <f>I36/I10*100</f>
        <v>3.2907717504974938</v>
      </c>
      <c r="M36" s="74">
        <f t="shared" si="4"/>
        <v>10996.099999999991</v>
      </c>
      <c r="N36" s="74">
        <f t="shared" si="5"/>
        <v>108.40431125935119</v>
      </c>
    </row>
    <row r="37" spans="1:14" s="20" customFormat="1" ht="15">
      <c r="A37" s="79" t="s">
        <v>81</v>
      </c>
      <c r="B37" s="80" t="s">
        <v>82</v>
      </c>
      <c r="C37" s="74">
        <v>130085.7</v>
      </c>
      <c r="D37" s="74">
        <v>6723.7</v>
      </c>
      <c r="E37" s="74">
        <f t="shared" si="1"/>
        <v>5.1686695770557405</v>
      </c>
      <c r="F37" s="78">
        <f>C37/C10*100</f>
        <v>0.63771426944437637</v>
      </c>
      <c r="G37" s="81">
        <f>D37/D10*100</f>
        <v>0.16706890224969659</v>
      </c>
      <c r="H37" s="74">
        <v>138916.6</v>
      </c>
      <c r="I37" s="74">
        <v>14051.8</v>
      </c>
      <c r="J37" s="74">
        <f t="shared" si="3"/>
        <v>10.115277799773388</v>
      </c>
      <c r="K37" s="78">
        <f>H37/H10*100</f>
        <v>0.67724844014293073</v>
      </c>
      <c r="L37" s="81">
        <f>I37/I10*100</f>
        <v>0.32602177943257044</v>
      </c>
      <c r="M37" s="74">
        <f t="shared" si="4"/>
        <v>7328.0999999999995</v>
      </c>
      <c r="N37" s="74">
        <f t="shared" si="5"/>
        <v>208.98909826434848</v>
      </c>
    </row>
    <row r="38" spans="1:14" s="18" customFormat="1" ht="47.25">
      <c r="A38" s="76" t="s">
        <v>83</v>
      </c>
      <c r="B38" s="77" t="s">
        <v>84</v>
      </c>
      <c r="C38" s="78">
        <f>C39+C42</f>
        <v>15700</v>
      </c>
      <c r="D38" s="78">
        <f>D39+D42</f>
        <v>1538.8</v>
      </c>
      <c r="E38" s="74">
        <f t="shared" si="1"/>
        <v>9.8012738853503194</v>
      </c>
      <c r="F38" s="78">
        <f>C38/C10*100</f>
        <v>7.6965523729946556E-2</v>
      </c>
      <c r="G38" s="81">
        <f>D38/D10*100</f>
        <v>3.8235737284803471E-2</v>
      </c>
      <c r="H38" s="78">
        <f t="shared" ref="H38:I38" si="15">H39+H42</f>
        <v>13740</v>
      </c>
      <c r="I38" s="78">
        <f t="shared" si="15"/>
        <v>2825.6000000000004</v>
      </c>
      <c r="J38" s="74">
        <f t="shared" si="3"/>
        <v>20.56477438136827</v>
      </c>
      <c r="K38" s="78">
        <f>H38/H10*100</f>
        <v>6.6985468745735702E-2</v>
      </c>
      <c r="L38" s="81">
        <f>I38/I10*100</f>
        <v>6.5557945598761089E-2</v>
      </c>
      <c r="M38" s="74">
        <f t="shared" si="4"/>
        <v>1286.8000000000004</v>
      </c>
      <c r="N38" s="74">
        <f t="shared" si="5"/>
        <v>183.62360280738241</v>
      </c>
    </row>
    <row r="39" spans="1:14" s="19" customFormat="1" ht="15.75">
      <c r="A39" s="71" t="s">
        <v>85</v>
      </c>
      <c r="B39" s="83" t="s">
        <v>86</v>
      </c>
      <c r="C39" s="84">
        <f>C40+C41</f>
        <v>12000</v>
      </c>
      <c r="D39" s="84">
        <f>D40+D41</f>
        <v>1357.3</v>
      </c>
      <c r="E39" s="74">
        <f t="shared" si="1"/>
        <v>11.310833333333333</v>
      </c>
      <c r="F39" s="78">
        <f>C39/C10*100</f>
        <v>5.882715189550055E-2</v>
      </c>
      <c r="G39" s="81">
        <f>D39/D10*100</f>
        <v>3.3725868349794484E-2</v>
      </c>
      <c r="H39" s="84">
        <f t="shared" ref="H39:I39" si="16">H40+H41</f>
        <v>11000</v>
      </c>
      <c r="I39" s="84">
        <f t="shared" si="16"/>
        <v>2661.8</v>
      </c>
      <c r="J39" s="74">
        <f t="shared" si="3"/>
        <v>24.198181818181819</v>
      </c>
      <c r="K39" s="78">
        <f>H39/H10*100</f>
        <v>5.3627376725115916E-2</v>
      </c>
      <c r="L39" s="81">
        <f>I39/I10*100</f>
        <v>6.1757552234846504E-2</v>
      </c>
      <c r="M39" s="74">
        <f t="shared" si="4"/>
        <v>1304.5000000000002</v>
      </c>
      <c r="N39" s="74">
        <f t="shared" si="5"/>
        <v>196.10992411404996</v>
      </c>
    </row>
    <row r="40" spans="1:14" s="20" customFormat="1" ht="30">
      <c r="A40" s="79" t="s">
        <v>87</v>
      </c>
      <c r="B40" s="80" t="s">
        <v>88</v>
      </c>
      <c r="C40" s="74">
        <v>12000</v>
      </c>
      <c r="D40" s="74">
        <v>1303.5999999999999</v>
      </c>
      <c r="E40" s="74">
        <f t="shared" si="1"/>
        <v>10.863333333333333</v>
      </c>
      <c r="F40" s="78">
        <f>C40/C10*100</f>
        <v>5.882715189550055E-2</v>
      </c>
      <c r="G40" s="81">
        <f>D40/D10*100</f>
        <v>3.2391543491337278E-2</v>
      </c>
      <c r="H40" s="74">
        <v>11000</v>
      </c>
      <c r="I40" s="74">
        <v>2570</v>
      </c>
      <c r="J40" s="74">
        <f t="shared" si="3"/>
        <v>23.363636363636363</v>
      </c>
      <c r="K40" s="78">
        <f>H40/H10*100</f>
        <v>5.3627376725115916E-2</v>
      </c>
      <c r="L40" s="81">
        <f>I40/I10*100</f>
        <v>5.9627661448476782E-2</v>
      </c>
      <c r="M40" s="74">
        <f t="shared" si="4"/>
        <v>1266.4000000000001</v>
      </c>
      <c r="N40" s="74">
        <f t="shared" si="5"/>
        <v>197.14636391531147</v>
      </c>
    </row>
    <row r="41" spans="1:14" s="20" customFormat="1" ht="45">
      <c r="A41" s="79" t="s">
        <v>89</v>
      </c>
      <c r="B41" s="80" t="s">
        <v>90</v>
      </c>
      <c r="C41" s="74">
        <v>0</v>
      </c>
      <c r="D41" s="74">
        <v>53.7</v>
      </c>
      <c r="E41" s="74"/>
      <c r="F41" s="78">
        <f>C41/C10*100</f>
        <v>0</v>
      </c>
      <c r="G41" s="81">
        <f>D41/D10*100</f>
        <v>1.3343248584572049E-3</v>
      </c>
      <c r="H41" s="74">
        <v>0</v>
      </c>
      <c r="I41" s="74">
        <v>91.8</v>
      </c>
      <c r="J41" s="74"/>
      <c r="K41" s="78">
        <f>H41/H10*100</f>
        <v>0</v>
      </c>
      <c r="L41" s="81">
        <f>I41/I10*100</f>
        <v>2.1298907863697156E-3</v>
      </c>
      <c r="M41" s="74">
        <f t="shared" si="4"/>
        <v>38.099999999999994</v>
      </c>
      <c r="N41" s="74">
        <f t="shared" si="5"/>
        <v>170.94972067039106</v>
      </c>
    </row>
    <row r="42" spans="1:14" s="19" customFormat="1" ht="63">
      <c r="A42" s="71" t="s">
        <v>315</v>
      </c>
      <c r="B42" s="83" t="s">
        <v>91</v>
      </c>
      <c r="C42" s="84">
        <f>C43+C44+C45</f>
        <v>3700</v>
      </c>
      <c r="D42" s="84">
        <f>D43+D44+D45</f>
        <v>181.5</v>
      </c>
      <c r="E42" s="74">
        <f t="shared" si="1"/>
        <v>4.9054054054054053</v>
      </c>
      <c r="F42" s="78">
        <f>C42/C10*100</f>
        <v>1.8138371834446006E-2</v>
      </c>
      <c r="G42" s="81">
        <f>D42/D10*100</f>
        <v>4.509868935008988E-3</v>
      </c>
      <c r="H42" s="84">
        <f t="shared" ref="H42:I42" si="17">H43+H44+H45</f>
        <v>2740</v>
      </c>
      <c r="I42" s="84">
        <f t="shared" si="17"/>
        <v>163.80000000000001</v>
      </c>
      <c r="J42" s="74">
        <f t="shared" si="3"/>
        <v>5.9781021897810227</v>
      </c>
      <c r="K42" s="78">
        <f>H42/H10*100</f>
        <v>1.3358092020619784E-2</v>
      </c>
      <c r="L42" s="81">
        <f>I42/I10*100</f>
        <v>3.8003933639145907E-3</v>
      </c>
      <c r="M42" s="74">
        <f t="shared" si="4"/>
        <v>-17.699999999999989</v>
      </c>
      <c r="N42" s="74">
        <f t="shared" si="5"/>
        <v>90.247933884297524</v>
      </c>
    </row>
    <row r="43" spans="1:14" s="19" customFormat="1" ht="15">
      <c r="A43" s="79" t="s">
        <v>315</v>
      </c>
      <c r="B43" s="80" t="s">
        <v>316</v>
      </c>
      <c r="C43" s="81">
        <v>3000</v>
      </c>
      <c r="D43" s="81">
        <v>49.3</v>
      </c>
      <c r="E43" s="74">
        <f t="shared" si="1"/>
        <v>1.6433333333333331</v>
      </c>
      <c r="F43" s="78">
        <f>C43/C10*100</f>
        <v>1.4706787973875137E-2</v>
      </c>
      <c r="G43" s="81">
        <f>D43/D10*100</f>
        <v>1.2249947024569868E-3</v>
      </c>
      <c r="H43" s="81">
        <v>2040</v>
      </c>
      <c r="I43" s="81">
        <v>50</v>
      </c>
      <c r="J43" s="74">
        <f t="shared" si="3"/>
        <v>2.4509803921568629</v>
      </c>
      <c r="K43" s="78">
        <f>H43/H10*100</f>
        <v>9.9454407744760422E-3</v>
      </c>
      <c r="L43" s="81">
        <f>I43/I10*100</f>
        <v>1.160071234406163E-3</v>
      </c>
      <c r="M43" s="74">
        <f t="shared" si="4"/>
        <v>0.70000000000000284</v>
      </c>
      <c r="N43" s="74">
        <f t="shared" si="5"/>
        <v>101.41987829614605</v>
      </c>
    </row>
    <row r="44" spans="1:14" s="20" customFormat="1" ht="45">
      <c r="A44" s="79" t="s">
        <v>92</v>
      </c>
      <c r="B44" s="80" t="s">
        <v>93</v>
      </c>
      <c r="C44" s="74">
        <v>0</v>
      </c>
      <c r="D44" s="74">
        <v>0.2</v>
      </c>
      <c r="E44" s="74"/>
      <c r="F44" s="78">
        <f>C44/C10*100</f>
        <v>0</v>
      </c>
      <c r="G44" s="81">
        <f>D44/D10*100</f>
        <v>4.9695525454644501E-6</v>
      </c>
      <c r="H44" s="74">
        <v>0</v>
      </c>
      <c r="I44" s="74">
        <v>0.2</v>
      </c>
      <c r="J44" s="74"/>
      <c r="K44" s="78">
        <f>H44/H10*100</f>
        <v>0</v>
      </c>
      <c r="L44" s="81">
        <f>I44/I10*100</f>
        <v>4.6402849376246522E-6</v>
      </c>
      <c r="M44" s="74">
        <f t="shared" si="4"/>
        <v>0</v>
      </c>
      <c r="N44" s="74">
        <f t="shared" si="5"/>
        <v>100</v>
      </c>
    </row>
    <row r="45" spans="1:14" s="20" customFormat="1" ht="45">
      <c r="A45" s="79" t="s">
        <v>94</v>
      </c>
      <c r="B45" s="80" t="s">
        <v>95</v>
      </c>
      <c r="C45" s="74">
        <v>700</v>
      </c>
      <c r="D45" s="74">
        <v>132</v>
      </c>
      <c r="E45" s="74">
        <f t="shared" si="1"/>
        <v>18.857142857142858</v>
      </c>
      <c r="F45" s="78">
        <f>C45/C10*100</f>
        <v>3.4315838605708656E-3</v>
      </c>
      <c r="G45" s="81">
        <f>D45/D10*100</f>
        <v>3.2799046800065365E-3</v>
      </c>
      <c r="H45" s="74">
        <v>700</v>
      </c>
      <c r="I45" s="74">
        <v>113.6</v>
      </c>
      <c r="J45" s="74">
        <f t="shared" si="3"/>
        <v>16.228571428571428</v>
      </c>
      <c r="K45" s="78">
        <f>H45/H10*100</f>
        <v>3.4126512461437404E-3</v>
      </c>
      <c r="L45" s="81">
        <f>I45/I10*100</f>
        <v>2.6356818445708026E-3</v>
      </c>
      <c r="M45" s="74">
        <f t="shared" si="4"/>
        <v>-18.400000000000006</v>
      </c>
      <c r="N45" s="74">
        <f t="shared" si="5"/>
        <v>86.060606060606062</v>
      </c>
    </row>
    <row r="46" spans="1:14" s="18" customFormat="1" ht="15.75">
      <c r="A46" s="76" t="s">
        <v>96</v>
      </c>
      <c r="B46" s="77" t="s">
        <v>97</v>
      </c>
      <c r="C46" s="78">
        <f>C47+C48+C49+C50</f>
        <v>108502</v>
      </c>
      <c r="D46" s="78">
        <f>D47+D48+D49+D50</f>
        <v>27462.9</v>
      </c>
      <c r="E46" s="74">
        <f t="shared" si="1"/>
        <v>25.310962009916871</v>
      </c>
      <c r="F46" s="78">
        <f>C46/C10*100</f>
        <v>0.53190530291380012</v>
      </c>
      <c r="G46" s="81">
        <f>D46/D10*100</f>
        <v>0.68239162300417822</v>
      </c>
      <c r="H46" s="78">
        <f t="shared" ref="H46:I46" si="18">H47+H48+H49+H50</f>
        <v>175907.4</v>
      </c>
      <c r="I46" s="78">
        <f t="shared" si="18"/>
        <v>33678.199999999997</v>
      </c>
      <c r="J46" s="74">
        <f t="shared" si="3"/>
        <v>19.145414007597179</v>
      </c>
      <c r="K46" s="78">
        <f>H46/H10*100</f>
        <v>0.85758658259415044</v>
      </c>
      <c r="L46" s="81">
        <f>I46/I10*100</f>
        <v>0.78138222093155285</v>
      </c>
      <c r="M46" s="74">
        <f t="shared" si="4"/>
        <v>6215.2999999999956</v>
      </c>
      <c r="N46" s="74">
        <f t="shared" si="5"/>
        <v>122.63162302597321</v>
      </c>
    </row>
    <row r="47" spans="1:14" s="19" customFormat="1" ht="45">
      <c r="A47" s="79" t="s">
        <v>98</v>
      </c>
      <c r="B47" s="82" t="s">
        <v>99</v>
      </c>
      <c r="C47" s="81">
        <v>54589</v>
      </c>
      <c r="D47" s="81">
        <v>12592.3</v>
      </c>
      <c r="E47" s="74">
        <f t="shared" si="1"/>
        <v>23.067467804869114</v>
      </c>
      <c r="F47" s="78">
        <f>C47/C10*100</f>
        <v>0.26760961623529</v>
      </c>
      <c r="G47" s="81">
        <f>D47/D10*100</f>
        <v>0.3128904825912599</v>
      </c>
      <c r="H47" s="81">
        <v>60633</v>
      </c>
      <c r="I47" s="81">
        <v>11917.1</v>
      </c>
      <c r="J47" s="74">
        <f t="shared" si="3"/>
        <v>19.654478584269295</v>
      </c>
      <c r="K47" s="78">
        <f>H47/H10*100</f>
        <v>0.29559897572490484</v>
      </c>
      <c r="L47" s="81">
        <f>I47/I10*100</f>
        <v>0.27649369815083374</v>
      </c>
      <c r="M47" s="74">
        <f t="shared" si="4"/>
        <v>-675.19999999999891</v>
      </c>
      <c r="N47" s="74">
        <f t="shared" si="5"/>
        <v>94.637993059250505</v>
      </c>
    </row>
    <row r="48" spans="1:14" s="19" customFormat="1" ht="60">
      <c r="A48" s="79" t="s">
        <v>100</v>
      </c>
      <c r="B48" s="82" t="s">
        <v>101</v>
      </c>
      <c r="C48" s="81">
        <v>570</v>
      </c>
      <c r="D48" s="81">
        <v>50.3</v>
      </c>
      <c r="E48" s="74">
        <f t="shared" si="1"/>
        <v>8.8245614035087705</v>
      </c>
      <c r="F48" s="78">
        <f>C48/C10*100</f>
        <v>2.7942897150362764E-3</v>
      </c>
      <c r="G48" s="81">
        <f>D48/D10*100</f>
        <v>1.249842465184309E-3</v>
      </c>
      <c r="H48" s="81">
        <v>272</v>
      </c>
      <c r="I48" s="81">
        <v>58.7</v>
      </c>
      <c r="J48" s="74">
        <f t="shared" si="3"/>
        <v>21.580882352941178</v>
      </c>
      <c r="K48" s="78">
        <f>H48/H10*100</f>
        <v>1.3260587699301391E-3</v>
      </c>
      <c r="L48" s="81">
        <f>I48/I10*100</f>
        <v>1.3619236291928355E-3</v>
      </c>
      <c r="M48" s="74">
        <f t="shared" si="4"/>
        <v>8.4000000000000057</v>
      </c>
      <c r="N48" s="74">
        <f t="shared" si="5"/>
        <v>116.69980119284295</v>
      </c>
    </row>
    <row r="49" spans="1:14" s="19" customFormat="1" ht="90">
      <c r="A49" s="79" t="s">
        <v>102</v>
      </c>
      <c r="B49" s="82" t="s">
        <v>103</v>
      </c>
      <c r="C49" s="81">
        <v>0</v>
      </c>
      <c r="D49" s="81">
        <v>253.8</v>
      </c>
      <c r="E49" s="74"/>
      <c r="F49" s="78">
        <f>C49/C10*100</f>
        <v>0</v>
      </c>
      <c r="G49" s="81">
        <f>D49/D10*100</f>
        <v>6.3063621801943866E-3</v>
      </c>
      <c r="H49" s="81">
        <v>2906</v>
      </c>
      <c r="I49" s="81">
        <v>1089.4000000000001</v>
      </c>
      <c r="J49" s="74">
        <f t="shared" si="3"/>
        <v>37.487955953200277</v>
      </c>
      <c r="K49" s="78">
        <f>H49/H10*100</f>
        <v>1.416737788756244E-2</v>
      </c>
      <c r="L49" s="81">
        <f>I49/I10*100</f>
        <v>2.5275632055241484E-2</v>
      </c>
      <c r="M49" s="74">
        <f t="shared" si="4"/>
        <v>835.60000000000014</v>
      </c>
      <c r="N49" s="74">
        <f t="shared" si="5"/>
        <v>429.23561859732075</v>
      </c>
    </row>
    <row r="50" spans="1:14" s="19" customFormat="1" ht="63">
      <c r="A50" s="71" t="s">
        <v>104</v>
      </c>
      <c r="B50" s="83" t="s">
        <v>105</v>
      </c>
      <c r="C50" s="84">
        <f>SUM(C51:C67)</f>
        <v>53343</v>
      </c>
      <c r="D50" s="84">
        <f>SUM(D51:D67)</f>
        <v>14566.500000000004</v>
      </c>
      <c r="E50" s="74">
        <f t="shared" si="1"/>
        <v>27.307238063101067</v>
      </c>
      <c r="F50" s="78">
        <f>C50/C10*100</f>
        <v>0.2615013969634738</v>
      </c>
      <c r="G50" s="81">
        <f>D50/D10*100</f>
        <v>0.36194493576753961</v>
      </c>
      <c r="H50" s="84">
        <f t="shared" ref="H50:I50" si="19">SUM(H51:H67)</f>
        <v>112096.4</v>
      </c>
      <c r="I50" s="84">
        <f t="shared" si="19"/>
        <v>20613</v>
      </c>
      <c r="J50" s="74">
        <f t="shared" si="3"/>
        <v>18.388636923219657</v>
      </c>
      <c r="K50" s="78">
        <f>H50/H10*100</f>
        <v>0.54649417021175306</v>
      </c>
      <c r="L50" s="81">
        <f>I50/I10*100</f>
        <v>0.47825096709628478</v>
      </c>
      <c r="M50" s="74">
        <f t="shared" si="4"/>
        <v>6046.4999999999964</v>
      </c>
      <c r="N50" s="74">
        <f t="shared" si="5"/>
        <v>141.50962825661617</v>
      </c>
    </row>
    <row r="51" spans="1:14" s="20" customFormat="1" ht="120">
      <c r="A51" s="79" t="s">
        <v>106</v>
      </c>
      <c r="B51" s="80" t="s">
        <v>107</v>
      </c>
      <c r="C51" s="74">
        <v>0</v>
      </c>
      <c r="D51" s="74">
        <v>6.5</v>
      </c>
      <c r="E51" s="74"/>
      <c r="F51" s="78">
        <f>C51/C10*100</f>
        <v>0</v>
      </c>
      <c r="G51" s="81">
        <f>D51/D10*100</f>
        <v>1.6151045772759459E-4</v>
      </c>
      <c r="H51" s="74">
        <v>0</v>
      </c>
      <c r="I51" s="74">
        <v>60.4</v>
      </c>
      <c r="J51" s="74"/>
      <c r="K51" s="78">
        <f>H51/H10*100</f>
        <v>0</v>
      </c>
      <c r="L51" s="81">
        <f>I51/I10*100</f>
        <v>1.4013660511626451E-3</v>
      </c>
      <c r="M51" s="74">
        <f t="shared" si="4"/>
        <v>53.9</v>
      </c>
      <c r="N51" s="74">
        <f t="shared" si="5"/>
        <v>929.23076923076917</v>
      </c>
    </row>
    <row r="52" spans="1:14" s="20" customFormat="1" ht="45">
      <c r="A52" s="79" t="s">
        <v>108</v>
      </c>
      <c r="B52" s="80" t="s">
        <v>109</v>
      </c>
      <c r="C52" s="74">
        <v>22100</v>
      </c>
      <c r="D52" s="74">
        <v>7017.3</v>
      </c>
      <c r="E52" s="74">
        <f t="shared" si="1"/>
        <v>31.752488687782805</v>
      </c>
      <c r="F52" s="78">
        <f>C52/C10*100</f>
        <v>0.10834000474088019</v>
      </c>
      <c r="G52" s="81">
        <f>D52/D10*100</f>
        <v>0.1743642053864384</v>
      </c>
      <c r="H52" s="74">
        <v>84000</v>
      </c>
      <c r="I52" s="74">
        <v>12555.5</v>
      </c>
      <c r="J52" s="74">
        <f t="shared" si="3"/>
        <v>14.947023809523809</v>
      </c>
      <c r="K52" s="78">
        <f>H52/H10*100</f>
        <v>0.40951814953724885</v>
      </c>
      <c r="L52" s="81">
        <f>I52/I10*100</f>
        <v>0.29130548767173164</v>
      </c>
      <c r="M52" s="74">
        <f t="shared" si="4"/>
        <v>5538.2</v>
      </c>
      <c r="N52" s="74">
        <f t="shared" si="5"/>
        <v>178.92209254271586</v>
      </c>
    </row>
    <row r="53" spans="1:14" s="20" customFormat="1" ht="75">
      <c r="A53" s="79" t="s">
        <v>110</v>
      </c>
      <c r="B53" s="80" t="s">
        <v>111</v>
      </c>
      <c r="C53" s="74">
        <v>9000</v>
      </c>
      <c r="D53" s="74">
        <v>4749.6000000000004</v>
      </c>
      <c r="E53" s="74">
        <f t="shared" si="1"/>
        <v>52.773333333333341</v>
      </c>
      <c r="F53" s="78">
        <f>C53/C10*100</f>
        <v>4.4120363921625411E-2</v>
      </c>
      <c r="G53" s="81">
        <f>D53/D10*100</f>
        <v>0.11801693384968977</v>
      </c>
      <c r="H53" s="74">
        <v>20114</v>
      </c>
      <c r="I53" s="74">
        <v>4958.5</v>
      </c>
      <c r="J53" s="74">
        <f t="shared" si="3"/>
        <v>24.651983692950182</v>
      </c>
      <c r="K53" s="78">
        <f>H53/H10*100</f>
        <v>9.806009594990743E-2</v>
      </c>
      <c r="L53" s="81">
        <f>I53/I10*100</f>
        <v>0.1150442643160592</v>
      </c>
      <c r="M53" s="74">
        <f t="shared" si="4"/>
        <v>208.89999999999964</v>
      </c>
      <c r="N53" s="74">
        <f t="shared" si="5"/>
        <v>104.39826511706246</v>
      </c>
    </row>
    <row r="54" spans="1:14" s="20" customFormat="1" ht="30">
      <c r="A54" s="79" t="s">
        <v>112</v>
      </c>
      <c r="B54" s="80" t="s">
        <v>113</v>
      </c>
      <c r="C54" s="74">
        <v>14722</v>
      </c>
      <c r="D54" s="74">
        <v>272.2</v>
      </c>
      <c r="E54" s="74">
        <f t="shared" si="1"/>
        <v>1.8489335688085857</v>
      </c>
      <c r="F54" s="78">
        <f>C54/C10*100</f>
        <v>7.2171110850463266E-2</v>
      </c>
      <c r="G54" s="81">
        <f>D54/D10*100</f>
        <v>6.7635610143771162E-3</v>
      </c>
      <c r="H54" s="74">
        <v>225</v>
      </c>
      <c r="I54" s="74">
        <v>462.5</v>
      </c>
      <c r="J54" s="74">
        <f t="shared" si="3"/>
        <v>205.55555555555554</v>
      </c>
      <c r="K54" s="78">
        <f>H54/H10*100</f>
        <v>1.0969236148319166E-3</v>
      </c>
      <c r="L54" s="81">
        <f>I54/I10*100</f>
        <v>1.0730658918257009E-2</v>
      </c>
      <c r="M54" s="74">
        <f t="shared" si="4"/>
        <v>190.3</v>
      </c>
      <c r="N54" s="74">
        <f t="shared" si="5"/>
        <v>169.91182953710509</v>
      </c>
    </row>
    <row r="55" spans="1:14" s="20" customFormat="1" ht="90">
      <c r="A55" s="79" t="s">
        <v>318</v>
      </c>
      <c r="B55" s="80" t="s">
        <v>317</v>
      </c>
      <c r="C55" s="74">
        <v>0</v>
      </c>
      <c r="D55" s="74">
        <v>25.6</v>
      </c>
      <c r="E55" s="74"/>
      <c r="F55" s="78">
        <f>C55/C10*100</f>
        <v>0</v>
      </c>
      <c r="G55" s="81">
        <f>D55/D10*100</f>
        <v>6.3610272581944962E-4</v>
      </c>
      <c r="H55" s="74">
        <v>0</v>
      </c>
      <c r="I55" s="74">
        <v>36.1</v>
      </c>
      <c r="J55" s="74"/>
      <c r="K55" s="78">
        <f>H55/H10*100</f>
        <v>0</v>
      </c>
      <c r="L55" s="81">
        <f>I55/I10*100</f>
        <v>8.3757143124124991E-4</v>
      </c>
      <c r="M55" s="74">
        <f t="shared" si="4"/>
        <v>10.5</v>
      </c>
      <c r="N55" s="74">
        <f t="shared" si="5"/>
        <v>141.015625</v>
      </c>
    </row>
    <row r="56" spans="1:14" s="20" customFormat="1" ht="45">
      <c r="A56" s="79" t="s">
        <v>345</v>
      </c>
      <c r="B56" s="80" t="s">
        <v>346</v>
      </c>
      <c r="C56" s="74"/>
      <c r="D56" s="74"/>
      <c r="E56" s="74"/>
      <c r="F56" s="78"/>
      <c r="G56" s="81"/>
      <c r="H56" s="74"/>
      <c r="I56" s="74">
        <v>7</v>
      </c>
      <c r="J56" s="74"/>
      <c r="K56" s="78"/>
      <c r="L56" s="81"/>
      <c r="M56" s="74">
        <f t="shared" si="4"/>
        <v>7</v>
      </c>
      <c r="N56" s="74" t="e">
        <f t="shared" si="5"/>
        <v>#DIV/0!</v>
      </c>
    </row>
    <row r="57" spans="1:14" s="20" customFormat="1" ht="105">
      <c r="A57" s="79" t="s">
        <v>319</v>
      </c>
      <c r="B57" s="80" t="s">
        <v>320</v>
      </c>
      <c r="C57" s="74">
        <v>0</v>
      </c>
      <c r="D57" s="74">
        <v>21.2</v>
      </c>
      <c r="E57" s="74"/>
      <c r="F57" s="78">
        <f>C57/C10*100</f>
        <v>0</v>
      </c>
      <c r="G57" s="81">
        <f>D57/D10*100</f>
        <v>5.2677256981923163E-4</v>
      </c>
      <c r="H57" s="74">
        <v>0</v>
      </c>
      <c r="I57" s="74">
        <v>15</v>
      </c>
      <c r="J57" s="74"/>
      <c r="K57" s="78">
        <f>H57/H10*100</f>
        <v>0</v>
      </c>
      <c r="L57" s="81">
        <f>I57/I10*100</f>
        <v>3.4802137032184893E-4</v>
      </c>
      <c r="M57" s="74">
        <f t="shared" si="4"/>
        <v>-6.1999999999999993</v>
      </c>
      <c r="N57" s="74">
        <f t="shared" si="5"/>
        <v>70.754716981132077</v>
      </c>
    </row>
    <row r="58" spans="1:14" s="20" customFormat="1" ht="90">
      <c r="A58" s="79" t="s">
        <v>114</v>
      </c>
      <c r="B58" s="80" t="s">
        <v>115</v>
      </c>
      <c r="C58" s="74">
        <v>6175</v>
      </c>
      <c r="D58" s="74">
        <v>1949.6</v>
      </c>
      <c r="E58" s="74">
        <f t="shared" si="1"/>
        <v>31.572469635627531</v>
      </c>
      <c r="F58" s="78">
        <f>C58/C10*100</f>
        <v>3.0271471912892995E-2</v>
      </c>
      <c r="G58" s="81">
        <f>D58/D10*100</f>
        <v>4.8443198213187447E-2</v>
      </c>
      <c r="H58" s="74">
        <v>6200</v>
      </c>
      <c r="I58" s="74">
        <v>1929</v>
      </c>
      <c r="J58" s="74">
        <f t="shared" si="3"/>
        <v>31.112903225806456</v>
      </c>
      <c r="K58" s="78">
        <f>H58/H10*100</f>
        <v>3.0226339608701702E-2</v>
      </c>
      <c r="L58" s="81">
        <f>I58/I10*100</f>
        <v>4.4755548223389771E-2</v>
      </c>
      <c r="M58" s="74">
        <f t="shared" si="4"/>
        <v>-20.599999999999909</v>
      </c>
      <c r="N58" s="74">
        <f t="shared" si="5"/>
        <v>98.943372999589656</v>
      </c>
    </row>
    <row r="59" spans="1:14" s="20" customFormat="1" ht="30">
      <c r="A59" s="79" t="s">
        <v>116</v>
      </c>
      <c r="B59" s="80" t="s">
        <v>117</v>
      </c>
      <c r="C59" s="74">
        <v>774</v>
      </c>
      <c r="D59" s="74">
        <v>233</v>
      </c>
      <c r="E59" s="74">
        <f t="shared" si="1"/>
        <v>30.103359173126616</v>
      </c>
      <c r="F59" s="78">
        <f>C59/C10*100</f>
        <v>3.7943512972597859E-3</v>
      </c>
      <c r="G59" s="81">
        <f>D59/D10*100</f>
        <v>5.7895287154660835E-3</v>
      </c>
      <c r="H59" s="74">
        <v>742</v>
      </c>
      <c r="I59" s="74">
        <v>90</v>
      </c>
      <c r="J59" s="74">
        <f t="shared" si="3"/>
        <v>12.129380053908356</v>
      </c>
      <c r="K59" s="78">
        <f>H59/H10*100</f>
        <v>3.6174103209123645E-3</v>
      </c>
      <c r="L59" s="81">
        <f>I59/I10*100</f>
        <v>2.0881282219310936E-3</v>
      </c>
      <c r="M59" s="74">
        <f t="shared" si="4"/>
        <v>-143</v>
      </c>
      <c r="N59" s="74">
        <f t="shared" si="5"/>
        <v>38.626609442060087</v>
      </c>
    </row>
    <row r="60" spans="1:14" s="20" customFormat="1" ht="166.5" customHeight="1">
      <c r="A60" s="79" t="s">
        <v>340</v>
      </c>
      <c r="B60" s="85" t="s">
        <v>341</v>
      </c>
      <c r="C60" s="74"/>
      <c r="D60" s="74"/>
      <c r="E60" s="74"/>
      <c r="F60" s="78"/>
      <c r="G60" s="81">
        <v>0</v>
      </c>
      <c r="H60" s="74">
        <v>0</v>
      </c>
      <c r="I60" s="74">
        <v>0.5</v>
      </c>
      <c r="J60" s="74" t="e">
        <f t="shared" si="3"/>
        <v>#DIV/0!</v>
      </c>
      <c r="K60" s="78"/>
      <c r="L60" s="81">
        <v>0</v>
      </c>
      <c r="M60" s="74">
        <f t="shared" si="4"/>
        <v>0.5</v>
      </c>
      <c r="N60" s="74" t="e">
        <f t="shared" si="5"/>
        <v>#DIV/0!</v>
      </c>
    </row>
    <row r="61" spans="1:14" s="20" customFormat="1" ht="86.25" customHeight="1">
      <c r="A61" s="79" t="s">
        <v>118</v>
      </c>
      <c r="B61" s="80" t="s">
        <v>321</v>
      </c>
      <c r="C61" s="74">
        <v>572</v>
      </c>
      <c r="D61" s="74">
        <v>81</v>
      </c>
      <c r="E61" s="74">
        <f t="shared" si="1"/>
        <v>14.160839160839162</v>
      </c>
      <c r="F61" s="78">
        <f>C61/C10*100</f>
        <v>2.804094240352193E-3</v>
      </c>
      <c r="G61" s="81">
        <f>D61/D10*100</f>
        <v>2.012668780913102E-3</v>
      </c>
      <c r="H61" s="74">
        <v>532.4</v>
      </c>
      <c r="I61" s="74">
        <v>49.6</v>
      </c>
      <c r="J61" s="74">
        <f t="shared" si="3"/>
        <v>9.3163035311795657</v>
      </c>
      <c r="K61" s="78">
        <f>H61/H10*100</f>
        <v>2.5955650334956101E-3</v>
      </c>
      <c r="L61" s="81">
        <f>I61/I10*100</f>
        <v>1.1507906645309139E-3</v>
      </c>
      <c r="M61" s="74">
        <f t="shared" si="4"/>
        <v>-31.4</v>
      </c>
      <c r="N61" s="74">
        <f t="shared" si="5"/>
        <v>61.23456790123457</v>
      </c>
    </row>
    <row r="62" spans="1:14" s="20" customFormat="1" ht="45">
      <c r="A62" s="79" t="s">
        <v>119</v>
      </c>
      <c r="B62" s="80" t="s">
        <v>322</v>
      </c>
      <c r="C62" s="74">
        <v>0</v>
      </c>
      <c r="D62" s="74">
        <v>35</v>
      </c>
      <c r="E62" s="74"/>
      <c r="F62" s="78">
        <f>C62/C10*100</f>
        <v>0</v>
      </c>
      <c r="G62" s="81">
        <f>D62/D10*100</f>
        <v>8.6967169545627864E-4</v>
      </c>
      <c r="H62" s="74">
        <v>0</v>
      </c>
      <c r="I62" s="74">
        <v>227.5</v>
      </c>
      <c r="J62" s="74"/>
      <c r="K62" s="78">
        <f>H62/H10*100</f>
        <v>0</v>
      </c>
      <c r="L62" s="81">
        <f>I62/I10*100</f>
        <v>5.2783241165480421E-3</v>
      </c>
      <c r="M62" s="74">
        <f t="shared" si="4"/>
        <v>192.5</v>
      </c>
      <c r="N62" s="74">
        <f t="shared" si="5"/>
        <v>650</v>
      </c>
    </row>
    <row r="63" spans="1:14" s="20" customFormat="1" ht="71.25" customHeight="1">
      <c r="A63" s="79" t="s">
        <v>343</v>
      </c>
      <c r="B63" s="80" t="s">
        <v>344</v>
      </c>
      <c r="C63" s="74"/>
      <c r="D63" s="74"/>
      <c r="E63" s="74"/>
      <c r="F63" s="78"/>
      <c r="G63" s="81">
        <v>0</v>
      </c>
      <c r="H63" s="74">
        <v>0</v>
      </c>
      <c r="I63" s="74">
        <v>171.4</v>
      </c>
      <c r="J63" s="74"/>
      <c r="K63" s="78"/>
      <c r="L63" s="81">
        <v>0</v>
      </c>
      <c r="M63" s="74">
        <f t="shared" si="4"/>
        <v>171.4</v>
      </c>
      <c r="N63" s="74"/>
    </row>
    <row r="64" spans="1:14" s="20" customFormat="1" ht="45">
      <c r="A64" s="79" t="s">
        <v>342</v>
      </c>
      <c r="B64" s="80" t="s">
        <v>120</v>
      </c>
      <c r="C64" s="74">
        <v>0</v>
      </c>
      <c r="D64" s="74">
        <v>20</v>
      </c>
      <c r="E64" s="74"/>
      <c r="F64" s="78">
        <f>C64/C10*100</f>
        <v>0</v>
      </c>
      <c r="G64" s="81">
        <f>D64/D10*100</f>
        <v>4.9695525454644489E-4</v>
      </c>
      <c r="H64" s="74">
        <v>0</v>
      </c>
      <c r="I64" s="74"/>
      <c r="J64" s="74"/>
      <c r="K64" s="78">
        <f>H64/H10*100</f>
        <v>0</v>
      </c>
      <c r="L64" s="81">
        <f>I64/I10*100</f>
        <v>0</v>
      </c>
      <c r="M64" s="74">
        <f t="shared" si="4"/>
        <v>-20</v>
      </c>
      <c r="N64" s="74">
        <f t="shared" si="5"/>
        <v>0</v>
      </c>
    </row>
    <row r="65" spans="1:14" s="20" customFormat="1" ht="105">
      <c r="A65" s="79" t="s">
        <v>323</v>
      </c>
      <c r="B65" s="80" t="s">
        <v>324</v>
      </c>
      <c r="C65" s="74">
        <v>0</v>
      </c>
      <c r="D65" s="74">
        <v>63</v>
      </c>
      <c r="E65" s="74"/>
      <c r="F65" s="78">
        <f>C65/C10*100</f>
        <v>0</v>
      </c>
      <c r="G65" s="81">
        <f>D65/D10*100</f>
        <v>1.5654090518213014E-3</v>
      </c>
      <c r="H65" s="74">
        <v>270</v>
      </c>
      <c r="I65" s="74">
        <v>45</v>
      </c>
      <c r="J65" s="74">
        <f t="shared" si="3"/>
        <v>16.666666666666664</v>
      </c>
      <c r="K65" s="78">
        <f>H65/H10*100</f>
        <v>1.3163083377982999E-3</v>
      </c>
      <c r="L65" s="81">
        <f>I65/I10*100</f>
        <v>1.0440641109655468E-3</v>
      </c>
      <c r="M65" s="74">
        <f t="shared" si="4"/>
        <v>-18</v>
      </c>
      <c r="N65" s="74">
        <f t="shared" si="5"/>
        <v>71.428571428571431</v>
      </c>
    </row>
    <row r="66" spans="1:14" s="20" customFormat="1" ht="105">
      <c r="A66" s="79" t="s">
        <v>325</v>
      </c>
      <c r="B66" s="80" t="s">
        <v>326</v>
      </c>
      <c r="C66" s="74">
        <v>0</v>
      </c>
      <c r="D66" s="74">
        <v>2.5</v>
      </c>
      <c r="E66" s="74"/>
      <c r="F66" s="78">
        <f>C66/C10*100</f>
        <v>0</v>
      </c>
      <c r="G66" s="81">
        <f>D66/D111*100</f>
        <v>7.9294595280385682E-2</v>
      </c>
      <c r="H66" s="74">
        <v>13</v>
      </c>
      <c r="I66" s="74">
        <v>5</v>
      </c>
      <c r="J66" s="74">
        <f t="shared" si="3"/>
        <v>38.461538461538467</v>
      </c>
      <c r="K66" s="78">
        <f>H66/H10*100</f>
        <v>6.3377808856955169E-5</v>
      </c>
      <c r="L66" s="81">
        <f>I66/I111*100</f>
        <v>0.25747978783665482</v>
      </c>
      <c r="M66" s="74">
        <f t="shared" si="4"/>
        <v>2.5</v>
      </c>
      <c r="N66" s="74">
        <f t="shared" si="5"/>
        <v>200</v>
      </c>
    </row>
    <row r="67" spans="1:14" s="20" customFormat="1" ht="75">
      <c r="A67" s="79" t="s">
        <v>121</v>
      </c>
      <c r="B67" s="80" t="s">
        <v>327</v>
      </c>
      <c r="C67" s="74">
        <v>0</v>
      </c>
      <c r="D67" s="74">
        <v>90</v>
      </c>
      <c r="E67" s="74"/>
      <c r="F67" s="78">
        <f>C67/C10*100</f>
        <v>0</v>
      </c>
      <c r="G67" s="81">
        <f>D67/D10*100</f>
        <v>2.2362986454590021E-3</v>
      </c>
      <c r="H67" s="74">
        <v>0</v>
      </c>
      <c r="I67" s="74">
        <v>0</v>
      </c>
      <c r="J67" s="74"/>
      <c r="K67" s="78">
        <f>H67/H10*100</f>
        <v>0</v>
      </c>
      <c r="L67" s="81">
        <f>I67/I10*100</f>
        <v>0</v>
      </c>
      <c r="M67" s="74">
        <f t="shared" si="4"/>
        <v>-90</v>
      </c>
      <c r="N67" s="74">
        <f t="shared" si="5"/>
        <v>0</v>
      </c>
    </row>
    <row r="68" spans="1:14" s="18" customFormat="1" ht="63">
      <c r="A68" s="76" t="s">
        <v>122</v>
      </c>
      <c r="B68" s="77" t="s">
        <v>123</v>
      </c>
      <c r="C68" s="78">
        <f>SUM(C69:C73)</f>
        <v>11</v>
      </c>
      <c r="D68" s="78">
        <f>SUM(D69:D73)</f>
        <v>56.900000000000006</v>
      </c>
      <c r="E68" s="74">
        <f t="shared" si="1"/>
        <v>517.27272727272725</v>
      </c>
      <c r="F68" s="86">
        <f>C68/C10*100</f>
        <v>5.392488923754217E-5</v>
      </c>
      <c r="G68" s="81">
        <f>D68/D10*100</f>
        <v>1.413837699184636E-3</v>
      </c>
      <c r="H68" s="78">
        <f t="shared" ref="H68:I68" si="20">SUM(H69:H73)</f>
        <v>10</v>
      </c>
      <c r="I68" s="78">
        <f t="shared" si="20"/>
        <v>197.4</v>
      </c>
      <c r="J68" s="74">
        <f t="shared" si="3"/>
        <v>1974.0000000000002</v>
      </c>
      <c r="K68" s="86">
        <f>H68/H10*100</f>
        <v>4.8752160659196284E-5</v>
      </c>
      <c r="L68" s="81">
        <f>I68/I10*100</f>
        <v>4.5799612334355318E-3</v>
      </c>
      <c r="M68" s="74">
        <f t="shared" si="4"/>
        <v>140.5</v>
      </c>
      <c r="N68" s="74">
        <f t="shared" si="5"/>
        <v>346.92442882249554</v>
      </c>
    </row>
    <row r="69" spans="1:14" s="19" customFormat="1" ht="30">
      <c r="A69" s="79" t="s">
        <v>124</v>
      </c>
      <c r="B69" s="82" t="s">
        <v>125</v>
      </c>
      <c r="C69" s="81">
        <v>0</v>
      </c>
      <c r="D69" s="81">
        <v>1</v>
      </c>
      <c r="E69" s="74"/>
      <c r="F69" s="86">
        <f>C69/C10*100</f>
        <v>0</v>
      </c>
      <c r="G69" s="81">
        <f>D69/D10*100</f>
        <v>2.4847762727322247E-5</v>
      </c>
      <c r="H69" s="81">
        <v>0</v>
      </c>
      <c r="I69" s="81">
        <v>13</v>
      </c>
      <c r="J69" s="74"/>
      <c r="K69" s="86">
        <f>H69/H10*100</f>
        <v>0</v>
      </c>
      <c r="L69" s="81">
        <f>I69/I10*100</f>
        <v>3.0161852094560238E-4</v>
      </c>
      <c r="M69" s="74">
        <f t="shared" si="4"/>
        <v>12</v>
      </c>
      <c r="N69" s="74">
        <f t="shared" si="5"/>
        <v>1300</v>
      </c>
    </row>
    <row r="70" spans="1:14" s="19" customFormat="1" ht="15">
      <c r="A70" s="79" t="s">
        <v>126</v>
      </c>
      <c r="B70" s="82" t="s">
        <v>127</v>
      </c>
      <c r="C70" s="81">
        <v>0</v>
      </c>
      <c r="D70" s="81">
        <v>0.3</v>
      </c>
      <c r="E70" s="74"/>
      <c r="F70" s="86">
        <f>C70/C10*100</f>
        <v>0</v>
      </c>
      <c r="G70" s="81">
        <f>D70/D10*100</f>
        <v>7.4543288181966735E-6</v>
      </c>
      <c r="H70" s="81">
        <v>0</v>
      </c>
      <c r="I70" s="81">
        <v>1.8</v>
      </c>
      <c r="J70" s="74"/>
      <c r="K70" s="86">
        <f>H70/H10*100</f>
        <v>0</v>
      </c>
      <c r="L70" s="81">
        <f>I70/I10*100</f>
        <v>4.1762564438621877E-5</v>
      </c>
      <c r="M70" s="74">
        <f t="shared" si="4"/>
        <v>1.5</v>
      </c>
      <c r="N70" s="74">
        <f t="shared" si="5"/>
        <v>600</v>
      </c>
    </row>
    <row r="71" spans="1:14" s="19" customFormat="1" ht="15">
      <c r="A71" s="79" t="s">
        <v>128</v>
      </c>
      <c r="B71" s="82" t="s">
        <v>129</v>
      </c>
      <c r="C71" s="81">
        <v>0</v>
      </c>
      <c r="D71" s="81">
        <v>26.9</v>
      </c>
      <c r="E71" s="74"/>
      <c r="F71" s="86">
        <f>C71/C10*100</f>
        <v>0</v>
      </c>
      <c r="G71" s="81">
        <f>D71/D10*100</f>
        <v>6.684048173649684E-4</v>
      </c>
      <c r="H71" s="81">
        <v>10</v>
      </c>
      <c r="I71" s="81">
        <v>80.7</v>
      </c>
      <c r="J71" s="74">
        <f t="shared" si="3"/>
        <v>807</v>
      </c>
      <c r="K71" s="86">
        <f>H71/H10*100</f>
        <v>4.8752160659196284E-5</v>
      </c>
      <c r="L71" s="81">
        <f>I71/I10*100</f>
        <v>1.8723549723315472E-3</v>
      </c>
      <c r="M71" s="74">
        <f t="shared" si="4"/>
        <v>53.800000000000004</v>
      </c>
      <c r="N71" s="74">
        <f t="shared" si="5"/>
        <v>300.00000000000006</v>
      </c>
    </row>
    <row r="72" spans="1:14" s="19" customFormat="1" ht="30">
      <c r="A72" s="79" t="s">
        <v>130</v>
      </c>
      <c r="B72" s="82" t="s">
        <v>131</v>
      </c>
      <c r="C72" s="81">
        <v>0</v>
      </c>
      <c r="D72" s="81">
        <v>25</v>
      </c>
      <c r="E72" s="74"/>
      <c r="F72" s="86">
        <f>C72/C10*100</f>
        <v>0</v>
      </c>
      <c r="G72" s="81">
        <f>D72/D10*100</f>
        <v>6.2119406818305614E-4</v>
      </c>
      <c r="H72" s="81">
        <v>0</v>
      </c>
      <c r="I72" s="81">
        <v>96.6</v>
      </c>
      <c r="J72" s="74"/>
      <c r="K72" s="86">
        <f>H72/H10*100</f>
        <v>0</v>
      </c>
      <c r="L72" s="81">
        <f>I72/I10*100</f>
        <v>2.2412576248727069E-3</v>
      </c>
      <c r="M72" s="74">
        <f t="shared" si="4"/>
        <v>71.599999999999994</v>
      </c>
      <c r="N72" s="74">
        <f t="shared" si="5"/>
        <v>386.4</v>
      </c>
    </row>
    <row r="73" spans="1:14" s="19" customFormat="1" ht="30">
      <c r="A73" s="79" t="s">
        <v>132</v>
      </c>
      <c r="B73" s="82" t="s">
        <v>133</v>
      </c>
      <c r="C73" s="81">
        <v>11</v>
      </c>
      <c r="D73" s="81">
        <v>3.7</v>
      </c>
      <c r="E73" s="74">
        <f t="shared" si="1"/>
        <v>33.636363636363633</v>
      </c>
      <c r="F73" s="86">
        <f>C73/C10*100</f>
        <v>5.392488923754217E-5</v>
      </c>
      <c r="G73" s="81">
        <f>D73/D10*100</f>
        <v>9.1936722091092319E-5</v>
      </c>
      <c r="H73" s="81">
        <v>0</v>
      </c>
      <c r="I73" s="81">
        <v>5.3</v>
      </c>
      <c r="J73" s="74"/>
      <c r="K73" s="86">
        <f>H73/H10*100</f>
        <v>0</v>
      </c>
      <c r="L73" s="81">
        <f>I73/I10*100</f>
        <v>1.2296755084705328E-4</v>
      </c>
      <c r="M73" s="74">
        <f t="shared" si="4"/>
        <v>1.5999999999999996</v>
      </c>
      <c r="N73" s="74">
        <f t="shared" si="5"/>
        <v>143.24324324324323</v>
      </c>
    </row>
    <row r="74" spans="1:14" s="21" customFormat="1" ht="63">
      <c r="A74" s="87" t="s">
        <v>134</v>
      </c>
      <c r="B74" s="88" t="s">
        <v>135</v>
      </c>
      <c r="C74" s="89">
        <f>C75+C76+C81+C82+C83+C84</f>
        <v>660582.1</v>
      </c>
      <c r="D74" s="89">
        <f>D75+D76+D81+D82+D83+D84</f>
        <v>89766</v>
      </c>
      <c r="E74" s="74">
        <f t="shared" si="1"/>
        <v>13.588924071663463</v>
      </c>
      <c r="F74" s="89">
        <f>C74/C10*100</f>
        <v>3.2383469613457274</v>
      </c>
      <c r="G74" s="81">
        <f>D74/D10*100</f>
        <v>2.2304842689808089</v>
      </c>
      <c r="H74" s="89">
        <f t="shared" ref="H74:I74" si="21">H75+H76+H81+H82+H83+H84</f>
        <v>483319.5</v>
      </c>
      <c r="I74" s="89">
        <f t="shared" si="21"/>
        <v>98335</v>
      </c>
      <c r="J74" s="74">
        <f t="shared" si="3"/>
        <v>20.345754723324841</v>
      </c>
      <c r="K74" s="89">
        <f>H74/H10*100</f>
        <v>2.356286991372242</v>
      </c>
      <c r="L74" s="81">
        <f>I74/I10*100</f>
        <v>2.2815120967066007</v>
      </c>
      <c r="M74" s="74">
        <f t="shared" si="4"/>
        <v>8569</v>
      </c>
      <c r="N74" s="74">
        <f t="shared" si="5"/>
        <v>109.54593053049038</v>
      </c>
    </row>
    <row r="75" spans="1:14" s="19" customFormat="1" ht="90">
      <c r="A75" s="79" t="s">
        <v>136</v>
      </c>
      <c r="B75" s="80" t="s">
        <v>137</v>
      </c>
      <c r="C75" s="81">
        <v>1000</v>
      </c>
      <c r="D75" s="81">
        <v>0</v>
      </c>
      <c r="E75" s="74">
        <f t="shared" si="1"/>
        <v>0</v>
      </c>
      <c r="F75" s="89">
        <f>C75/C10*100</f>
        <v>4.9022626579583797E-3</v>
      </c>
      <c r="G75" s="81">
        <f>D75/D10*100</f>
        <v>0</v>
      </c>
      <c r="H75" s="81">
        <v>0</v>
      </c>
      <c r="I75" s="81">
        <v>0</v>
      </c>
      <c r="J75" s="74"/>
      <c r="K75" s="89">
        <f>H75/H10*100</f>
        <v>0</v>
      </c>
      <c r="L75" s="81">
        <f>I75/I10*100</f>
        <v>0</v>
      </c>
      <c r="M75" s="74">
        <f t="shared" si="4"/>
        <v>0</v>
      </c>
      <c r="N75" s="74"/>
    </row>
    <row r="76" spans="1:14" s="19" customFormat="1" ht="105">
      <c r="A76" s="79" t="s">
        <v>138</v>
      </c>
      <c r="B76" s="80" t="s">
        <v>139</v>
      </c>
      <c r="C76" s="81">
        <f>C77+C78+C79+C80</f>
        <v>275027.59999999998</v>
      </c>
      <c r="D76" s="81">
        <f>D77+D78+D79+D80</f>
        <v>36405.299999999996</v>
      </c>
      <c r="E76" s="74">
        <f t="shared" si="1"/>
        <v>13.236962399410096</v>
      </c>
      <c r="F76" s="89">
        <f>C76/C10*100</f>
        <v>1.3482575333879139</v>
      </c>
      <c r="G76" s="81">
        <f>D76/D10*100</f>
        <v>0.90459025641698443</v>
      </c>
      <c r="H76" s="81">
        <f t="shared" ref="H76:I76" si="22">H77+H78+H79+H80</f>
        <v>212272.19999999998</v>
      </c>
      <c r="I76" s="81">
        <f t="shared" si="22"/>
        <v>39788.000000000007</v>
      </c>
      <c r="J76" s="74">
        <f t="shared" ref="J76:J136" si="23">I76/H76*100</f>
        <v>18.743858121788914</v>
      </c>
      <c r="K76" s="89">
        <f>H76/H10*100</f>
        <v>1.0348728397881046</v>
      </c>
      <c r="L76" s="81">
        <f>I76/I10*100</f>
        <v>0.92313828549104859</v>
      </c>
      <c r="M76" s="74">
        <f t="shared" ref="M76:M136" si="24">I76-D76</f>
        <v>3382.7000000000116</v>
      </c>
      <c r="N76" s="74">
        <f t="shared" ref="N76:N137" si="25">I76/D76*100</f>
        <v>109.29177894427463</v>
      </c>
    </row>
    <row r="77" spans="1:14" s="20" customFormat="1" ht="90">
      <c r="A77" s="79" t="s">
        <v>140</v>
      </c>
      <c r="B77" s="80" t="s">
        <v>141</v>
      </c>
      <c r="C77" s="74">
        <v>186775.6</v>
      </c>
      <c r="D77" s="74">
        <v>17242.5</v>
      </c>
      <c r="E77" s="74">
        <f t="shared" ref="E77:E141" si="26">D77/C77*100</f>
        <v>9.2316662347758474</v>
      </c>
      <c r="F77" s="89">
        <f>C77/C10*100</f>
        <v>0.91562304929777116</v>
      </c>
      <c r="G77" s="81">
        <f>D77/D10*100</f>
        <v>0.42843754882585389</v>
      </c>
      <c r="H77" s="74">
        <v>125725.2</v>
      </c>
      <c r="I77" s="74">
        <v>21772</v>
      </c>
      <c r="J77" s="74">
        <f t="shared" si="23"/>
        <v>17.317132921641804</v>
      </c>
      <c r="K77" s="89">
        <f>H77/H10*100</f>
        <v>0.61293751493095849</v>
      </c>
      <c r="L77" s="81">
        <f>I77/I10*100</f>
        <v>0.50514141830981973</v>
      </c>
      <c r="M77" s="74">
        <f t="shared" si="24"/>
        <v>4529.5</v>
      </c>
      <c r="N77" s="74">
        <f t="shared" si="25"/>
        <v>126.26939248948818</v>
      </c>
    </row>
    <row r="78" spans="1:14" s="20" customFormat="1" ht="105">
      <c r="A78" s="79" t="s">
        <v>142</v>
      </c>
      <c r="B78" s="80" t="s">
        <v>143</v>
      </c>
      <c r="C78" s="74">
        <v>23405.4</v>
      </c>
      <c r="D78" s="74">
        <v>4154.3</v>
      </c>
      <c r="E78" s="74">
        <f t="shared" si="26"/>
        <v>17.749322805848223</v>
      </c>
      <c r="F78" s="89">
        <f>C78/C10*100</f>
        <v>0.11473941841457906</v>
      </c>
      <c r="G78" s="81">
        <f>D78/D10*100</f>
        <v>0.10322506069811481</v>
      </c>
      <c r="H78" s="74">
        <v>18042.2</v>
      </c>
      <c r="I78" s="74">
        <v>4045.4</v>
      </c>
      <c r="J78" s="74">
        <f t="shared" si="23"/>
        <v>22.421877598075625</v>
      </c>
      <c r="K78" s="89">
        <f>H78/H10*100</f>
        <v>8.7959623304535134E-2</v>
      </c>
      <c r="L78" s="81">
        <f>I78/I10*100</f>
        <v>9.3859043433333844E-2</v>
      </c>
      <c r="M78" s="74">
        <f t="shared" si="24"/>
        <v>-108.90000000000009</v>
      </c>
      <c r="N78" s="74">
        <f t="shared" si="25"/>
        <v>97.378619743398403</v>
      </c>
    </row>
    <row r="79" spans="1:14" s="20" customFormat="1" ht="105">
      <c r="A79" s="79" t="s">
        <v>144</v>
      </c>
      <c r="B79" s="80" t="s">
        <v>145</v>
      </c>
      <c r="C79" s="74">
        <v>48620.6</v>
      </c>
      <c r="D79" s="74">
        <v>12087.9</v>
      </c>
      <c r="E79" s="74">
        <f t="shared" si="26"/>
        <v>24.861684142112601</v>
      </c>
      <c r="F79" s="89">
        <f>C79/C10*100</f>
        <v>0.23835095178753118</v>
      </c>
      <c r="G79" s="81">
        <f>D79/D10*100</f>
        <v>0.30035727107159854</v>
      </c>
      <c r="H79" s="74">
        <v>54431.7</v>
      </c>
      <c r="I79" s="74">
        <v>11198.2</v>
      </c>
      <c r="J79" s="74">
        <f t="shared" si="23"/>
        <v>20.572938195940971</v>
      </c>
      <c r="K79" s="89">
        <f>H79/H10*100</f>
        <v>0.2653662983353175</v>
      </c>
      <c r="L79" s="81">
        <f>I79/I10*100</f>
        <v>0.25981419394254196</v>
      </c>
      <c r="M79" s="74">
        <f t="shared" si="24"/>
        <v>-889.69999999999891</v>
      </c>
      <c r="N79" s="74">
        <f t="shared" si="25"/>
        <v>92.639747185201742</v>
      </c>
    </row>
    <row r="80" spans="1:14" s="20" customFormat="1" ht="60">
      <c r="A80" s="79" t="s">
        <v>146</v>
      </c>
      <c r="B80" s="80" t="s">
        <v>147</v>
      </c>
      <c r="C80" s="74">
        <v>16226</v>
      </c>
      <c r="D80" s="74">
        <v>2920.6</v>
      </c>
      <c r="E80" s="74">
        <f t="shared" si="26"/>
        <v>17.999506964131641</v>
      </c>
      <c r="F80" s="89">
        <f>C80/C10*100</f>
        <v>7.9544113888032661E-2</v>
      </c>
      <c r="G80" s="81">
        <f>D80/D10*100</f>
        <v>7.2570375821417343E-2</v>
      </c>
      <c r="H80" s="74">
        <v>14073.1</v>
      </c>
      <c r="I80" s="74">
        <v>2772.4</v>
      </c>
      <c r="J80" s="74">
        <f t="shared" si="23"/>
        <v>19.699995025971536</v>
      </c>
      <c r="K80" s="89">
        <f>H80/H10*100</f>
        <v>6.8609403217293544E-2</v>
      </c>
      <c r="L80" s="81">
        <f>I80/I10*100</f>
        <v>6.4323629805352944E-2</v>
      </c>
      <c r="M80" s="74">
        <f t="shared" si="24"/>
        <v>-148.19999999999982</v>
      </c>
      <c r="N80" s="74">
        <f t="shared" si="25"/>
        <v>94.92570019858934</v>
      </c>
    </row>
    <row r="81" spans="1:14" s="19" customFormat="1" ht="60">
      <c r="A81" s="79" t="s">
        <v>148</v>
      </c>
      <c r="B81" s="80" t="s">
        <v>149</v>
      </c>
      <c r="C81" s="81">
        <v>0</v>
      </c>
      <c r="D81" s="81">
        <v>0</v>
      </c>
      <c r="E81" s="74"/>
      <c r="F81" s="89">
        <f>C81/C10*100</f>
        <v>0</v>
      </c>
      <c r="G81" s="81">
        <f>D81/D10*100</f>
        <v>0</v>
      </c>
      <c r="H81" s="81">
        <v>0</v>
      </c>
      <c r="I81" s="81">
        <v>0</v>
      </c>
      <c r="J81" s="74"/>
      <c r="K81" s="89">
        <f>H81/H10*100</f>
        <v>0</v>
      </c>
      <c r="L81" s="81">
        <f>I81/I10*100</f>
        <v>0</v>
      </c>
      <c r="M81" s="74">
        <f t="shared" si="24"/>
        <v>0</v>
      </c>
      <c r="N81" s="74"/>
    </row>
    <row r="82" spans="1:14" s="19" customFormat="1" ht="30">
      <c r="A82" s="79" t="s">
        <v>150</v>
      </c>
      <c r="B82" s="80" t="s">
        <v>151</v>
      </c>
      <c r="C82" s="81">
        <v>10772.3</v>
      </c>
      <c r="D82" s="81">
        <v>2812.2</v>
      </c>
      <c r="E82" s="74">
        <f t="shared" si="26"/>
        <v>26.105845548304448</v>
      </c>
      <c r="F82" s="89">
        <f>C82/C10*100</f>
        <v>5.2808644030325043E-2</v>
      </c>
      <c r="G82" s="81">
        <f>D82/D10*100</f>
        <v>6.9876878341775611E-2</v>
      </c>
      <c r="H82" s="81">
        <v>14042.6</v>
      </c>
      <c r="I82" s="81">
        <v>4842.6000000000004</v>
      </c>
      <c r="J82" s="74">
        <f t="shared" si="23"/>
        <v>34.485066867958928</v>
      </c>
      <c r="K82" s="89">
        <f>H82/H10*100</f>
        <v>6.8460709127282984E-2</v>
      </c>
      <c r="L82" s="81">
        <f>I82/I10*100</f>
        <v>0.1123552191947057</v>
      </c>
      <c r="M82" s="74">
        <f t="shared" si="24"/>
        <v>2030.4000000000005</v>
      </c>
      <c r="N82" s="74">
        <f t="shared" si="25"/>
        <v>172.19970130147217</v>
      </c>
    </row>
    <row r="83" spans="1:14" s="19" customFormat="1" ht="120">
      <c r="A83" s="79" t="s">
        <v>328</v>
      </c>
      <c r="B83" s="80" t="s">
        <v>329</v>
      </c>
      <c r="C83" s="81">
        <v>20</v>
      </c>
      <c r="D83" s="81">
        <v>2.9</v>
      </c>
      <c r="E83" s="74">
        <f t="shared" si="26"/>
        <v>14.499999999999998</v>
      </c>
      <c r="F83" s="89">
        <f>C83/C10*100</f>
        <v>9.804525315916758E-5</v>
      </c>
      <c r="G83" s="81">
        <f>D83/D10*100</f>
        <v>7.2058511909234518E-5</v>
      </c>
      <c r="H83" s="81">
        <v>7</v>
      </c>
      <c r="I83" s="81">
        <v>2</v>
      </c>
      <c r="J83" s="74">
        <f t="shared" si="23"/>
        <v>28.571428571428569</v>
      </c>
      <c r="K83" s="89">
        <f>H83/H10*100</f>
        <v>3.4126512461437406E-5</v>
      </c>
      <c r="L83" s="81">
        <f>I83/I10*100</f>
        <v>4.6402849376246522E-5</v>
      </c>
      <c r="M83" s="74">
        <f t="shared" si="24"/>
        <v>-0.89999999999999991</v>
      </c>
      <c r="N83" s="74">
        <f t="shared" si="25"/>
        <v>68.965517241379317</v>
      </c>
    </row>
    <row r="84" spans="1:14" s="19" customFormat="1" ht="141.75">
      <c r="A84" s="71" t="s">
        <v>152</v>
      </c>
      <c r="B84" s="83" t="s">
        <v>153</v>
      </c>
      <c r="C84" s="84">
        <f>C85+C86</f>
        <v>373762.2</v>
      </c>
      <c r="D84" s="84">
        <f>D85+D86</f>
        <v>50545.599999999999</v>
      </c>
      <c r="E84" s="74">
        <f t="shared" si="26"/>
        <v>13.523464919673525</v>
      </c>
      <c r="F84" s="89">
        <f>C84/C10*100</f>
        <v>1.8322804760163716</v>
      </c>
      <c r="G84" s="81">
        <f>D84/D10*100</f>
        <v>1.2559450757101394</v>
      </c>
      <c r="H84" s="84">
        <f t="shared" ref="H84:I84" si="27">H85+H86</f>
        <v>256997.7</v>
      </c>
      <c r="I84" s="84">
        <f t="shared" si="27"/>
        <v>53702.400000000001</v>
      </c>
      <c r="J84" s="74">
        <f t="shared" si="23"/>
        <v>20.896062493944498</v>
      </c>
      <c r="K84" s="89">
        <f>H84/H10*100</f>
        <v>1.2529193159443932</v>
      </c>
      <c r="L84" s="81">
        <f>I84/I10*100</f>
        <v>1.2459721891714708</v>
      </c>
      <c r="M84" s="74">
        <f t="shared" si="24"/>
        <v>3156.8000000000029</v>
      </c>
      <c r="N84" s="74">
        <f t="shared" si="25"/>
        <v>106.24544965338229</v>
      </c>
    </row>
    <row r="85" spans="1:14" s="20" customFormat="1" ht="45">
      <c r="A85" s="79" t="s">
        <v>154</v>
      </c>
      <c r="B85" s="80" t="s">
        <v>155</v>
      </c>
      <c r="C85" s="74">
        <v>326417</v>
      </c>
      <c r="D85" s="74">
        <v>39004.699999999997</v>
      </c>
      <c r="E85" s="74">
        <f t="shared" si="26"/>
        <v>11.949347000922133</v>
      </c>
      <c r="F85" s="89">
        <f>C85/C10*100</f>
        <v>1.6001818700228005</v>
      </c>
      <c r="G85" s="81">
        <f>D85/D10*100</f>
        <v>0.96917953085038588</v>
      </c>
      <c r="H85" s="74">
        <v>200456</v>
      </c>
      <c r="I85" s="74">
        <v>41841.4</v>
      </c>
      <c r="J85" s="74">
        <f t="shared" si="23"/>
        <v>20.873109310771444</v>
      </c>
      <c r="K85" s="89">
        <f>H85/H10*100</f>
        <v>0.97726631170998512</v>
      </c>
      <c r="L85" s="81">
        <f>I85/I10*100</f>
        <v>0.97078009094564066</v>
      </c>
      <c r="M85" s="74">
        <f t="shared" si="24"/>
        <v>2836.7000000000044</v>
      </c>
      <c r="N85" s="74">
        <f t="shared" si="25"/>
        <v>107.27271328839858</v>
      </c>
    </row>
    <row r="86" spans="1:14" s="20" customFormat="1" ht="105">
      <c r="A86" s="79" t="s">
        <v>156</v>
      </c>
      <c r="B86" s="80" t="s">
        <v>157</v>
      </c>
      <c r="C86" s="74">
        <v>47345.2</v>
      </c>
      <c r="D86" s="74">
        <v>11540.9</v>
      </c>
      <c r="E86" s="74">
        <f t="shared" si="26"/>
        <v>24.376071914365134</v>
      </c>
      <c r="F86" s="89">
        <f>C86/C10*100</f>
        <v>0.23209860599357107</v>
      </c>
      <c r="G86" s="81">
        <f>D86/D10*100</f>
        <v>0.28676554485975331</v>
      </c>
      <c r="H86" s="74">
        <v>56541.7</v>
      </c>
      <c r="I86" s="74">
        <v>11861</v>
      </c>
      <c r="J86" s="74">
        <f t="shared" si="23"/>
        <v>20.977437890972507</v>
      </c>
      <c r="K86" s="89">
        <f>H86/H10*100</f>
        <v>0.27565300423440786</v>
      </c>
      <c r="L86" s="81">
        <f>I86/I10*100</f>
        <v>0.27519209822583002</v>
      </c>
      <c r="M86" s="74">
        <f t="shared" si="24"/>
        <v>320.10000000000036</v>
      </c>
      <c r="N86" s="74">
        <f t="shared" si="25"/>
        <v>102.77361384294119</v>
      </c>
    </row>
    <row r="87" spans="1:14" s="21" customFormat="1" ht="31.5">
      <c r="A87" s="87" t="s">
        <v>158</v>
      </c>
      <c r="B87" s="88" t="s">
        <v>159</v>
      </c>
      <c r="C87" s="89">
        <f>C88+C94+C99+C103</f>
        <v>113801</v>
      </c>
      <c r="D87" s="89">
        <f>D88+D94+D99+D103</f>
        <v>32879.599999999999</v>
      </c>
      <c r="E87" s="74">
        <f t="shared" si="26"/>
        <v>28.892188996581751</v>
      </c>
      <c r="F87" s="89">
        <f>C87/C10*100</f>
        <v>0.55788239273832152</v>
      </c>
      <c r="G87" s="81">
        <f>D87/D10*100</f>
        <v>0.81698449936926443</v>
      </c>
      <c r="H87" s="89">
        <f t="shared" ref="H87:I87" si="28">H88+H94+H99+H103</f>
        <v>147468.79999999999</v>
      </c>
      <c r="I87" s="89">
        <f t="shared" si="28"/>
        <v>34787.700000000004</v>
      </c>
      <c r="J87" s="74">
        <f t="shared" si="23"/>
        <v>23.589871213436339</v>
      </c>
      <c r="K87" s="89">
        <f>H87/H10*100</f>
        <v>0.71894226298188857</v>
      </c>
      <c r="L87" s="81">
        <f>I87/I10*100</f>
        <v>0.80712420162302578</v>
      </c>
      <c r="M87" s="74">
        <f t="shared" si="24"/>
        <v>1908.1000000000058</v>
      </c>
      <c r="N87" s="74">
        <f t="shared" si="25"/>
        <v>105.80329444397137</v>
      </c>
    </row>
    <row r="88" spans="1:14" s="19" customFormat="1" ht="31.5">
      <c r="A88" s="71" t="s">
        <v>160</v>
      </c>
      <c r="B88" s="83" t="s">
        <v>161</v>
      </c>
      <c r="C88" s="84">
        <f>C89+C90+C91+C92+C93</f>
        <v>14814</v>
      </c>
      <c r="D88" s="84">
        <f>D89+D90+D91+D92+D93</f>
        <v>10645.2</v>
      </c>
      <c r="E88" s="74">
        <f t="shared" si="26"/>
        <v>71.859052247873635</v>
      </c>
      <c r="F88" s="89">
        <f>C88/C10*100</f>
        <v>7.2622119014995434E-2</v>
      </c>
      <c r="G88" s="81">
        <f>D88/D10*100</f>
        <v>0.2645094037848908</v>
      </c>
      <c r="H88" s="84">
        <f t="shared" ref="H88:I88" si="29">H89+H90+H91+H92+H93</f>
        <v>43793.8</v>
      </c>
      <c r="I88" s="84">
        <f t="shared" si="29"/>
        <v>13273.8</v>
      </c>
      <c r="J88" s="74">
        <f t="shared" si="23"/>
        <v>30.309769876101178</v>
      </c>
      <c r="K88" s="89">
        <f>H88/H10*100</f>
        <v>0.21350423734767107</v>
      </c>
      <c r="L88" s="81">
        <f>I88/I10*100</f>
        <v>0.30797107102521054</v>
      </c>
      <c r="M88" s="74">
        <f t="shared" si="24"/>
        <v>2628.5999999999985</v>
      </c>
      <c r="N88" s="74">
        <f t="shared" si="25"/>
        <v>124.69281929883891</v>
      </c>
    </row>
    <row r="89" spans="1:14" s="20" customFormat="1" ht="45">
      <c r="A89" s="79" t="s">
        <v>162</v>
      </c>
      <c r="B89" s="80" t="s">
        <v>347</v>
      </c>
      <c r="C89" s="74">
        <v>4617.6000000000004</v>
      </c>
      <c r="D89" s="74">
        <v>2326.3000000000002</v>
      </c>
      <c r="E89" s="74">
        <f t="shared" si="26"/>
        <v>50.37898475398476</v>
      </c>
      <c r="F89" s="89">
        <f>C89/C10*100</f>
        <v>2.2636688049388613E-2</v>
      </c>
      <c r="G89" s="81">
        <f>D89/D10*100</f>
        <v>5.7803350432569747E-2</v>
      </c>
      <c r="H89" s="74">
        <v>10574.2</v>
      </c>
      <c r="I89" s="74">
        <v>2139.5</v>
      </c>
      <c r="J89" s="74">
        <f t="shared" si="23"/>
        <v>20.233209131660075</v>
      </c>
      <c r="K89" s="89">
        <f>H89/H10*100</f>
        <v>5.1551509724247345E-2</v>
      </c>
      <c r="L89" s="81">
        <f>I89/I10*100</f>
        <v>4.9639448120239724E-2</v>
      </c>
      <c r="M89" s="74">
        <f t="shared" si="24"/>
        <v>-186.80000000000018</v>
      </c>
      <c r="N89" s="74">
        <f t="shared" si="25"/>
        <v>91.970081244895312</v>
      </c>
    </row>
    <row r="90" spans="1:14" s="20" customFormat="1" ht="30">
      <c r="A90" s="79" t="s">
        <v>163</v>
      </c>
      <c r="B90" s="80" t="s">
        <v>164</v>
      </c>
      <c r="C90" s="74">
        <v>403.6</v>
      </c>
      <c r="D90" s="74">
        <v>126.1</v>
      </c>
      <c r="E90" s="74">
        <f t="shared" si="26"/>
        <v>31.243805748265608</v>
      </c>
      <c r="F90" s="89">
        <f>C90/C10*100</f>
        <v>1.9785532087520023E-3</v>
      </c>
      <c r="G90" s="81">
        <f>D90/D10*100</f>
        <v>3.1333028799153347E-3</v>
      </c>
      <c r="H90" s="74">
        <v>318</v>
      </c>
      <c r="I90" s="74">
        <v>44.1</v>
      </c>
      <c r="J90" s="74">
        <f t="shared" si="23"/>
        <v>13.867924528301886</v>
      </c>
      <c r="K90" s="89">
        <f>H90/H10*100</f>
        <v>1.5503187089624419E-3</v>
      </c>
      <c r="L90" s="81">
        <f>I90/I10*100</f>
        <v>1.023182828746236E-3</v>
      </c>
      <c r="M90" s="74">
        <f t="shared" si="24"/>
        <v>-82</v>
      </c>
      <c r="N90" s="74">
        <f t="shared" si="25"/>
        <v>34.97224425059477</v>
      </c>
    </row>
    <row r="91" spans="1:14" s="20" customFormat="1" ht="30">
      <c r="A91" s="79" t="s">
        <v>165</v>
      </c>
      <c r="B91" s="80" t="s">
        <v>166</v>
      </c>
      <c r="C91" s="74">
        <v>1021.9</v>
      </c>
      <c r="D91" s="74">
        <v>719.5</v>
      </c>
      <c r="E91" s="74">
        <f t="shared" si="26"/>
        <v>70.408063411292687</v>
      </c>
      <c r="F91" s="89">
        <f>C91/C10*100</f>
        <v>5.009622210167668E-3</v>
      </c>
      <c r="G91" s="81">
        <f>D91/D10*100</f>
        <v>1.7877965282308356E-2</v>
      </c>
      <c r="H91" s="74">
        <v>4759</v>
      </c>
      <c r="I91" s="74">
        <v>1423.8</v>
      </c>
      <c r="J91" s="74">
        <f t="shared" si="23"/>
        <v>29.918050010506409</v>
      </c>
      <c r="K91" s="89">
        <f>H91/H10*100</f>
        <v>2.3201153257711514E-2</v>
      </c>
      <c r="L91" s="81">
        <f>I91/I10*100</f>
        <v>3.3034188470949903E-2</v>
      </c>
      <c r="M91" s="74">
        <f t="shared" si="24"/>
        <v>704.3</v>
      </c>
      <c r="N91" s="74">
        <f t="shared" si="25"/>
        <v>197.88742182070882</v>
      </c>
    </row>
    <row r="92" spans="1:14" s="20" customFormat="1" ht="30">
      <c r="A92" s="79" t="s">
        <v>167</v>
      </c>
      <c r="B92" s="80" t="s">
        <v>168</v>
      </c>
      <c r="C92" s="74">
        <v>8765.9</v>
      </c>
      <c r="D92" s="74">
        <v>7473.3</v>
      </c>
      <c r="E92" s="74">
        <f t="shared" si="26"/>
        <v>85.254223753408098</v>
      </c>
      <c r="F92" s="89">
        <f>C92/C10*100</f>
        <v>4.2972744233397357E-2</v>
      </c>
      <c r="G92" s="81">
        <f>D92/D10*100</f>
        <v>0.18569478519009736</v>
      </c>
      <c r="H92" s="74">
        <v>28142.6</v>
      </c>
      <c r="I92" s="74">
        <v>9666.4</v>
      </c>
      <c r="J92" s="74">
        <f t="shared" si="23"/>
        <v>34.347928052134485</v>
      </c>
      <c r="K92" s="89">
        <f>H92/H10*100</f>
        <v>0.13720125565674976</v>
      </c>
      <c r="L92" s="81">
        <f>I92/I10*100</f>
        <v>0.22427425160527467</v>
      </c>
      <c r="M92" s="74">
        <f t="shared" si="24"/>
        <v>2193.0999999999995</v>
      </c>
      <c r="N92" s="74">
        <f t="shared" si="25"/>
        <v>129.34580439698661</v>
      </c>
    </row>
    <row r="93" spans="1:14" s="20" customFormat="1" ht="30">
      <c r="A93" s="79" t="s">
        <v>330</v>
      </c>
      <c r="B93" s="80" t="s">
        <v>331</v>
      </c>
      <c r="C93" s="74">
        <v>5</v>
      </c>
      <c r="D93" s="74">
        <v>0</v>
      </c>
      <c r="E93" s="74">
        <f t="shared" si="26"/>
        <v>0</v>
      </c>
      <c r="F93" s="89">
        <f>C93/C10*100</f>
        <v>2.4511313289791895E-5</v>
      </c>
      <c r="G93" s="81">
        <f>D93/D10*100</f>
        <v>0</v>
      </c>
      <c r="H93" s="74">
        <v>0</v>
      </c>
      <c r="I93" s="74"/>
      <c r="J93" s="74"/>
      <c r="K93" s="89">
        <f>H93/H10*100</f>
        <v>0</v>
      </c>
      <c r="L93" s="81">
        <f>I93/I10*100</f>
        <v>0</v>
      </c>
      <c r="M93" s="74">
        <f t="shared" si="24"/>
        <v>0</v>
      </c>
      <c r="N93" s="74"/>
    </row>
    <row r="94" spans="1:14" s="19" customFormat="1" ht="15.75">
      <c r="A94" s="71" t="s">
        <v>169</v>
      </c>
      <c r="B94" s="83" t="s">
        <v>170</v>
      </c>
      <c r="C94" s="84">
        <f>C95+C96+C97+C98</f>
        <v>1160</v>
      </c>
      <c r="D94" s="84">
        <f>D95+D96+D97+D98</f>
        <v>1305.4000000000001</v>
      </c>
      <c r="E94" s="74">
        <f t="shared" si="26"/>
        <v>112.5344827586207</v>
      </c>
      <c r="F94" s="89">
        <f>C94/C10*100</f>
        <v>5.6866246832317198E-3</v>
      </c>
      <c r="G94" s="81">
        <f>D94/D10*100</f>
        <v>3.2436269464246464E-2</v>
      </c>
      <c r="H94" s="84">
        <f t="shared" ref="H94:I94" si="30">H95+H96+H97+H98</f>
        <v>3430</v>
      </c>
      <c r="I94" s="84">
        <f t="shared" si="30"/>
        <v>40.1</v>
      </c>
      <c r="J94" s="74">
        <f t="shared" si="23"/>
        <v>1.1690962099125366</v>
      </c>
      <c r="K94" s="89">
        <f>H94/H10*100</f>
        <v>1.6721991106104329E-2</v>
      </c>
      <c r="L94" s="81">
        <f>I94/I10*100</f>
        <v>9.303771299937429E-4</v>
      </c>
      <c r="M94" s="74">
        <f t="shared" si="24"/>
        <v>-1265.3000000000002</v>
      </c>
      <c r="N94" s="74">
        <f t="shared" si="25"/>
        <v>3.0718553700015319</v>
      </c>
    </row>
    <row r="95" spans="1:14" s="20" customFormat="1" ht="60">
      <c r="A95" s="79" t="s">
        <v>171</v>
      </c>
      <c r="B95" s="80" t="s">
        <v>172</v>
      </c>
      <c r="C95" s="74">
        <v>1000</v>
      </c>
      <c r="D95" s="74">
        <v>1270</v>
      </c>
      <c r="E95" s="74">
        <f t="shared" si="26"/>
        <v>127</v>
      </c>
      <c r="F95" s="89">
        <f>C95/C10*100</f>
        <v>4.9022626579583797E-3</v>
      </c>
      <c r="G95" s="81">
        <f>D95/D10*100</f>
        <v>3.1556658663699257E-2</v>
      </c>
      <c r="H95" s="74">
        <v>3243</v>
      </c>
      <c r="I95" s="74">
        <v>0</v>
      </c>
      <c r="J95" s="74">
        <f t="shared" si="23"/>
        <v>0</v>
      </c>
      <c r="K95" s="89">
        <f>H95/H10*100</f>
        <v>1.5810325701777355E-2</v>
      </c>
      <c r="L95" s="81">
        <f>I95/I10*100</f>
        <v>0</v>
      </c>
      <c r="M95" s="74">
        <f t="shared" si="24"/>
        <v>-1270</v>
      </c>
      <c r="N95" s="74">
        <f t="shared" si="25"/>
        <v>0</v>
      </c>
    </row>
    <row r="96" spans="1:14" s="20" customFormat="1" ht="45">
      <c r="A96" s="79" t="s">
        <v>173</v>
      </c>
      <c r="B96" s="80" t="s">
        <v>174</v>
      </c>
      <c r="C96" s="74">
        <v>0</v>
      </c>
      <c r="D96" s="74">
        <v>0.4</v>
      </c>
      <c r="E96" s="74"/>
      <c r="F96" s="89">
        <f>C96/C10*100</f>
        <v>0</v>
      </c>
      <c r="G96" s="81">
        <f>D96/D10*100</f>
        <v>9.9391050909289003E-6</v>
      </c>
      <c r="H96" s="74">
        <v>0</v>
      </c>
      <c r="I96" s="74">
        <v>0.1</v>
      </c>
      <c r="J96" s="74"/>
      <c r="K96" s="89">
        <f>H96/H10*100</f>
        <v>0</v>
      </c>
      <c r="L96" s="81">
        <f>I96/I10*100</f>
        <v>2.3201424688123261E-6</v>
      </c>
      <c r="M96" s="74">
        <f t="shared" si="24"/>
        <v>-0.30000000000000004</v>
      </c>
      <c r="N96" s="74">
        <f t="shared" si="25"/>
        <v>25</v>
      </c>
    </row>
    <row r="97" spans="1:14" s="20" customFormat="1" ht="75">
      <c r="A97" s="79" t="s">
        <v>175</v>
      </c>
      <c r="B97" s="80" t="s">
        <v>176</v>
      </c>
      <c r="C97" s="74">
        <v>60</v>
      </c>
      <c r="D97" s="74">
        <v>20</v>
      </c>
      <c r="E97" s="74">
        <f t="shared" si="26"/>
        <v>33.333333333333329</v>
      </c>
      <c r="F97" s="89">
        <f>C97/C10*100</f>
        <v>2.9413575947750275E-4</v>
      </c>
      <c r="G97" s="81">
        <f>D97/D10*100</f>
        <v>4.9695525454644489E-4</v>
      </c>
      <c r="H97" s="74">
        <v>120</v>
      </c>
      <c r="I97" s="74">
        <v>10</v>
      </c>
      <c r="J97" s="74">
        <f t="shared" si="23"/>
        <v>8.3333333333333321</v>
      </c>
      <c r="K97" s="89">
        <f>H97/H10*100</f>
        <v>5.8502592791035552E-4</v>
      </c>
      <c r="L97" s="81">
        <f>I97/I10*100</f>
        <v>2.3201424688123261E-4</v>
      </c>
      <c r="M97" s="74">
        <f t="shared" si="24"/>
        <v>-10</v>
      </c>
      <c r="N97" s="74">
        <f t="shared" si="25"/>
        <v>50</v>
      </c>
    </row>
    <row r="98" spans="1:14" s="20" customFormat="1" ht="30">
      <c r="A98" s="79" t="s">
        <v>177</v>
      </c>
      <c r="B98" s="80" t="s">
        <v>178</v>
      </c>
      <c r="C98" s="74">
        <v>100</v>
      </c>
      <c r="D98" s="74">
        <v>15</v>
      </c>
      <c r="E98" s="74">
        <f t="shared" si="26"/>
        <v>15</v>
      </c>
      <c r="F98" s="89">
        <f>C98/C10*100</f>
        <v>4.9022626579583799E-4</v>
      </c>
      <c r="G98" s="81">
        <f>D98/D10*100</f>
        <v>3.727164409098337E-4</v>
      </c>
      <c r="H98" s="74">
        <v>67</v>
      </c>
      <c r="I98" s="74">
        <v>30</v>
      </c>
      <c r="J98" s="74">
        <f t="shared" si="23"/>
        <v>44.776119402985074</v>
      </c>
      <c r="K98" s="89">
        <f>H98/H10*100</f>
        <v>3.2663947641661513E-4</v>
      </c>
      <c r="L98" s="81">
        <f>I98/I10*100</f>
        <v>6.9604274064369786E-4</v>
      </c>
      <c r="M98" s="74">
        <f t="shared" si="24"/>
        <v>15</v>
      </c>
      <c r="N98" s="74">
        <f t="shared" si="25"/>
        <v>200</v>
      </c>
    </row>
    <row r="99" spans="1:14" s="19" customFormat="1" ht="15.75">
      <c r="A99" s="71" t="s">
        <v>179</v>
      </c>
      <c r="B99" s="83" t="s">
        <v>180</v>
      </c>
      <c r="C99" s="84">
        <f>C100+C101+C102</f>
        <v>97827</v>
      </c>
      <c r="D99" s="84">
        <f>D100+D101+D102</f>
        <v>20491.599999999999</v>
      </c>
      <c r="E99" s="74">
        <f t="shared" si="26"/>
        <v>20.946773385670621</v>
      </c>
      <c r="F99" s="89">
        <f>C99/C10*100</f>
        <v>0.47957364904009436</v>
      </c>
      <c r="G99" s="81">
        <f>D99/D10*100</f>
        <v>0.50917041470319657</v>
      </c>
      <c r="H99" s="84">
        <f t="shared" ref="H99:I99" si="31">H100+H101+H102</f>
        <v>100245</v>
      </c>
      <c r="I99" s="84">
        <f t="shared" si="31"/>
        <v>21473.800000000003</v>
      </c>
      <c r="J99" s="74">
        <f t="shared" si="23"/>
        <v>21.421317771459929</v>
      </c>
      <c r="K99" s="89">
        <f>H99/H10*100</f>
        <v>0.48871603452811324</v>
      </c>
      <c r="L99" s="81">
        <f>I99/I10*100</f>
        <v>0.49822275346782136</v>
      </c>
      <c r="M99" s="74">
        <f t="shared" si="24"/>
        <v>982.20000000000437</v>
      </c>
      <c r="N99" s="74">
        <f t="shared" si="25"/>
        <v>104.79318354838082</v>
      </c>
    </row>
    <row r="100" spans="1:14" s="20" customFormat="1" ht="60">
      <c r="A100" s="79" t="s">
        <v>181</v>
      </c>
      <c r="B100" s="80" t="s">
        <v>182</v>
      </c>
      <c r="C100" s="74">
        <v>600</v>
      </c>
      <c r="D100" s="74">
        <v>10.5</v>
      </c>
      <c r="E100" s="74">
        <f t="shared" si="26"/>
        <v>1.7500000000000002</v>
      </c>
      <c r="F100" s="89">
        <f>C100/C10*100</f>
        <v>2.9413575947750278E-3</v>
      </c>
      <c r="G100" s="81">
        <f>D100/D10*100</f>
        <v>2.609015086368836E-4</v>
      </c>
      <c r="H100" s="74">
        <v>1596</v>
      </c>
      <c r="I100" s="74">
        <v>17.2</v>
      </c>
      <c r="J100" s="74">
        <f t="shared" si="23"/>
        <v>1.0776942355889723</v>
      </c>
      <c r="K100" s="89">
        <f>H100/H10*100</f>
        <v>7.7808448412077288E-3</v>
      </c>
      <c r="L100" s="81">
        <f>I100/I10*100</f>
        <v>3.9906450463572012E-4</v>
      </c>
      <c r="M100" s="74">
        <f t="shared" si="24"/>
        <v>6.6999999999999993</v>
      </c>
      <c r="N100" s="74">
        <f t="shared" si="25"/>
        <v>163.8095238095238</v>
      </c>
    </row>
    <row r="101" spans="1:14" s="20" customFormat="1" ht="45">
      <c r="A101" s="79" t="s">
        <v>183</v>
      </c>
      <c r="B101" s="80" t="s">
        <v>184</v>
      </c>
      <c r="C101" s="74">
        <v>84227</v>
      </c>
      <c r="D101" s="74">
        <v>15694.4</v>
      </c>
      <c r="E101" s="74">
        <f t="shared" si="26"/>
        <v>18.633454830398801</v>
      </c>
      <c r="F101" s="89">
        <f>C101/C10*100</f>
        <v>0.41290287689186039</v>
      </c>
      <c r="G101" s="81">
        <f>D101/D10*100</f>
        <v>0.38997072734768629</v>
      </c>
      <c r="H101" s="74">
        <v>86339</v>
      </c>
      <c r="I101" s="74">
        <v>15904</v>
      </c>
      <c r="J101" s="74">
        <f t="shared" si="23"/>
        <v>18.420412559793373</v>
      </c>
      <c r="K101" s="89">
        <f>H101/H10*100</f>
        <v>0.42092127991543482</v>
      </c>
      <c r="L101" s="81">
        <f>I101/I10*100</f>
        <v>0.36899545823991237</v>
      </c>
      <c r="M101" s="74">
        <f t="shared" si="24"/>
        <v>209.60000000000036</v>
      </c>
      <c r="N101" s="74">
        <f t="shared" si="25"/>
        <v>101.3355082067489</v>
      </c>
    </row>
    <row r="102" spans="1:14" s="20" customFormat="1" ht="60">
      <c r="A102" s="79" t="s">
        <v>185</v>
      </c>
      <c r="B102" s="80" t="s">
        <v>186</v>
      </c>
      <c r="C102" s="74">
        <v>13000</v>
      </c>
      <c r="D102" s="74">
        <v>4786.7</v>
      </c>
      <c r="E102" s="74">
        <f t="shared" si="26"/>
        <v>36.82076923076923</v>
      </c>
      <c r="F102" s="89">
        <f>C102/C10*100</f>
        <v>6.372941455345893E-2</v>
      </c>
      <c r="G102" s="81">
        <f>D102/D10*100</f>
        <v>0.1189387858468734</v>
      </c>
      <c r="H102" s="74">
        <v>12310</v>
      </c>
      <c r="I102" s="74">
        <v>5552.6</v>
      </c>
      <c r="J102" s="74">
        <f t="shared" si="23"/>
        <v>45.106417546709991</v>
      </c>
      <c r="K102" s="89">
        <f>H102/H10*100</f>
        <v>6.0013909771470628E-2</v>
      </c>
      <c r="L102" s="81">
        <f>I102/I10*100</f>
        <v>0.12882823072327323</v>
      </c>
      <c r="M102" s="74">
        <f t="shared" si="24"/>
        <v>765.90000000000055</v>
      </c>
      <c r="N102" s="74">
        <f t="shared" si="25"/>
        <v>116.00058495414378</v>
      </c>
    </row>
    <row r="103" spans="1:14" s="20" customFormat="1" ht="75">
      <c r="A103" s="79" t="s">
        <v>336</v>
      </c>
      <c r="B103" s="80" t="s">
        <v>337</v>
      </c>
      <c r="C103" s="74"/>
      <c r="D103" s="74">
        <v>437.4</v>
      </c>
      <c r="E103" s="74"/>
      <c r="F103" s="89">
        <f>C103/C10*100</f>
        <v>0</v>
      </c>
      <c r="G103" s="81">
        <f>D103/D10*100</f>
        <v>1.086841141693075E-2</v>
      </c>
      <c r="H103" s="74"/>
      <c r="I103" s="74"/>
      <c r="J103" s="74"/>
      <c r="K103" s="89">
        <f>H103/H10*100</f>
        <v>0</v>
      </c>
      <c r="L103" s="81">
        <f>I103/I10*100</f>
        <v>0</v>
      </c>
      <c r="M103" s="74">
        <f t="shared" si="24"/>
        <v>-437.4</v>
      </c>
      <c r="N103" s="74">
        <f t="shared" si="25"/>
        <v>0</v>
      </c>
    </row>
    <row r="104" spans="1:14" s="21" customFormat="1" ht="47.25">
      <c r="A104" s="87" t="s">
        <v>187</v>
      </c>
      <c r="B104" s="88" t="s">
        <v>188</v>
      </c>
      <c r="C104" s="89">
        <f>C105+C109</f>
        <v>18888.8</v>
      </c>
      <c r="D104" s="89">
        <f>D105+D109</f>
        <v>6365.6</v>
      </c>
      <c r="E104" s="74">
        <f t="shared" si="26"/>
        <v>33.70039388420652</v>
      </c>
      <c r="F104" s="89">
        <f>C104/C10*100</f>
        <v>9.2597858893644233E-2</v>
      </c>
      <c r="G104" s="81">
        <f>D104/D10*100</f>
        <v>0.15817091841704251</v>
      </c>
      <c r="H104" s="89">
        <f t="shared" ref="H104:I104" si="32">H105+H109</f>
        <v>16813.8</v>
      </c>
      <c r="I104" s="89">
        <f t="shared" si="32"/>
        <v>5967.6</v>
      </c>
      <c r="J104" s="74">
        <f t="shared" si="23"/>
        <v>35.492274203332983</v>
      </c>
      <c r="K104" s="89">
        <f>H104/H10*100</f>
        <v>8.197090788915945E-2</v>
      </c>
      <c r="L104" s="81">
        <f>I104/I10*100</f>
        <v>0.1384568219688444</v>
      </c>
      <c r="M104" s="74">
        <f t="shared" si="24"/>
        <v>-398</v>
      </c>
      <c r="N104" s="74">
        <f t="shared" si="25"/>
        <v>93.747643584265433</v>
      </c>
    </row>
    <row r="105" spans="1:14" s="19" customFormat="1" ht="15.75">
      <c r="A105" s="71" t="s">
        <v>189</v>
      </c>
      <c r="B105" s="83" t="s">
        <v>190</v>
      </c>
      <c r="C105" s="84">
        <f>C106+C107+C108</f>
        <v>12889.9</v>
      </c>
      <c r="D105" s="84">
        <f>D106+D107+D108</f>
        <v>3195.7999999999997</v>
      </c>
      <c r="E105" s="74">
        <f t="shared" si="26"/>
        <v>24.793055027579733</v>
      </c>
      <c r="F105" s="89">
        <f>C105/C10*100</f>
        <v>6.3189675434817724E-2</v>
      </c>
      <c r="G105" s="81">
        <f>D105/D10*100</f>
        <v>7.940848012397643E-2</v>
      </c>
      <c r="H105" s="84">
        <f t="shared" ref="H105:I105" si="33">H106+H107+H108</f>
        <v>13424.9</v>
      </c>
      <c r="I105" s="84">
        <f t="shared" si="33"/>
        <v>3865.4</v>
      </c>
      <c r="J105" s="74">
        <f t="shared" si="23"/>
        <v>28.792765681681061</v>
      </c>
      <c r="K105" s="89">
        <f>H105/H10*100</f>
        <v>6.5449288163364427E-2</v>
      </c>
      <c r="L105" s="81">
        <f>I105/I10*100</f>
        <v>8.9682786989471658E-2</v>
      </c>
      <c r="M105" s="74">
        <f t="shared" si="24"/>
        <v>669.60000000000036</v>
      </c>
      <c r="N105" s="74">
        <f t="shared" si="25"/>
        <v>120.95250015645536</v>
      </c>
    </row>
    <row r="106" spans="1:14" s="20" customFormat="1" ht="30">
      <c r="A106" s="79" t="s">
        <v>191</v>
      </c>
      <c r="B106" s="80" t="s">
        <v>192</v>
      </c>
      <c r="C106" s="74">
        <v>0</v>
      </c>
      <c r="D106" s="74">
        <v>0</v>
      </c>
      <c r="E106" s="74"/>
      <c r="F106" s="89">
        <f>C106/C10*100</f>
        <v>0</v>
      </c>
      <c r="G106" s="81">
        <f>D106/D10*100</f>
        <v>0</v>
      </c>
      <c r="H106" s="74">
        <v>0</v>
      </c>
      <c r="I106" s="74">
        <v>30.2</v>
      </c>
      <c r="J106" s="74"/>
      <c r="K106" s="89">
        <f>H106/H10*100</f>
        <v>0</v>
      </c>
      <c r="L106" s="81">
        <f>I106/I10*100</f>
        <v>7.0068302558132256E-4</v>
      </c>
      <c r="M106" s="74">
        <f t="shared" si="24"/>
        <v>30.2</v>
      </c>
      <c r="N106" s="74"/>
    </row>
    <row r="107" spans="1:14" s="20" customFormat="1" ht="45">
      <c r="A107" s="79" t="s">
        <v>193</v>
      </c>
      <c r="B107" s="80" t="s">
        <v>194</v>
      </c>
      <c r="C107" s="74">
        <v>0</v>
      </c>
      <c r="D107" s="74">
        <v>5.2</v>
      </c>
      <c r="E107" s="74"/>
      <c r="F107" s="89">
        <f>C107/C10*100</f>
        <v>0</v>
      </c>
      <c r="G107" s="81">
        <f>D107/D10*100</f>
        <v>1.292083661820757E-4</v>
      </c>
      <c r="H107" s="74">
        <v>0</v>
      </c>
      <c r="I107" s="74">
        <v>0.6</v>
      </c>
      <c r="J107" s="74"/>
      <c r="K107" s="89">
        <f>H107/H10*100</f>
        <v>0</v>
      </c>
      <c r="L107" s="81">
        <f>I107/I10*100</f>
        <v>1.3920854812873957E-5</v>
      </c>
      <c r="M107" s="74">
        <f t="shared" si="24"/>
        <v>-4.6000000000000005</v>
      </c>
      <c r="N107" s="74">
        <f t="shared" si="25"/>
        <v>11.538461538461538</v>
      </c>
    </row>
    <row r="108" spans="1:14" s="20" customFormat="1" ht="30">
      <c r="A108" s="79" t="s">
        <v>195</v>
      </c>
      <c r="B108" s="80" t="s">
        <v>196</v>
      </c>
      <c r="C108" s="74">
        <v>12889.9</v>
      </c>
      <c r="D108" s="74">
        <v>3190.6</v>
      </c>
      <c r="E108" s="74">
        <f t="shared" si="26"/>
        <v>24.752713364727423</v>
      </c>
      <c r="F108" s="89">
        <f>C108/C10*100</f>
        <v>6.3189675434817724E-2</v>
      </c>
      <c r="G108" s="81">
        <f>D108/D10*100</f>
        <v>7.9279271757794367E-2</v>
      </c>
      <c r="H108" s="74">
        <v>13424.9</v>
      </c>
      <c r="I108" s="74">
        <v>3834.6</v>
      </c>
      <c r="J108" s="74">
        <f t="shared" si="23"/>
        <v>28.563341253938578</v>
      </c>
      <c r="K108" s="89">
        <f>H108/H10*100</f>
        <v>6.5449288163364427E-2</v>
      </c>
      <c r="L108" s="81">
        <f>I108/I10*100</f>
        <v>8.8968183109077462E-2</v>
      </c>
      <c r="M108" s="74">
        <f t="shared" si="24"/>
        <v>644</v>
      </c>
      <c r="N108" s="74">
        <f t="shared" si="25"/>
        <v>120.18429135585784</v>
      </c>
    </row>
    <row r="109" spans="1:14" s="19" customFormat="1" ht="31.5">
      <c r="A109" s="71" t="s">
        <v>197</v>
      </c>
      <c r="B109" s="83" t="s">
        <v>198</v>
      </c>
      <c r="C109" s="84">
        <f>C110+C111</f>
        <v>5998.9</v>
      </c>
      <c r="D109" s="84">
        <f>D110+D111</f>
        <v>3169.8</v>
      </c>
      <c r="E109" s="74">
        <f t="shared" si="26"/>
        <v>52.839687276000603</v>
      </c>
      <c r="F109" s="89">
        <f>C109/C10*100</f>
        <v>2.9408183458826523E-2</v>
      </c>
      <c r="G109" s="81">
        <f>D109/D10*100</f>
        <v>7.8762438293066062E-2</v>
      </c>
      <c r="H109" s="84">
        <f t="shared" ref="H109:I109" si="34">H110+H111</f>
        <v>3388.9</v>
      </c>
      <c r="I109" s="84">
        <f t="shared" si="34"/>
        <v>2102.2000000000003</v>
      </c>
      <c r="J109" s="74">
        <f t="shared" si="23"/>
        <v>62.031927764171272</v>
      </c>
      <c r="K109" s="89">
        <f>H109/H10*100</f>
        <v>1.652161972579503E-2</v>
      </c>
      <c r="L109" s="81">
        <f>I109/I10*100</f>
        <v>4.8774034979372723E-2</v>
      </c>
      <c r="M109" s="74">
        <f t="shared" si="24"/>
        <v>-1067.5999999999999</v>
      </c>
      <c r="N109" s="74">
        <f t="shared" si="25"/>
        <v>66.319641617767687</v>
      </c>
    </row>
    <row r="110" spans="1:14" s="20" customFormat="1" ht="45">
      <c r="A110" s="79" t="s">
        <v>199</v>
      </c>
      <c r="B110" s="80" t="s">
        <v>200</v>
      </c>
      <c r="C110" s="74">
        <v>50</v>
      </c>
      <c r="D110" s="74">
        <v>17</v>
      </c>
      <c r="E110" s="74">
        <f t="shared" si="26"/>
        <v>34</v>
      </c>
      <c r="F110" s="89">
        <f>C110/C10*100</f>
        <v>2.45113132897919E-4</v>
      </c>
      <c r="G110" s="81">
        <f>D110/D10*100</f>
        <v>4.2241196636447816E-4</v>
      </c>
      <c r="H110" s="74">
        <v>300</v>
      </c>
      <c r="I110" s="74">
        <v>160.30000000000001</v>
      </c>
      <c r="J110" s="74">
        <f t="shared" si="23"/>
        <v>53.43333333333333</v>
      </c>
      <c r="K110" s="89">
        <f>H110/H10*100</f>
        <v>1.4625648197758886E-3</v>
      </c>
      <c r="L110" s="81">
        <f>I110/I10*100</f>
        <v>3.7191883775061592E-3</v>
      </c>
      <c r="M110" s="74">
        <f t="shared" si="24"/>
        <v>143.30000000000001</v>
      </c>
      <c r="N110" s="74">
        <f t="shared" si="25"/>
        <v>942.94117647058829</v>
      </c>
    </row>
    <row r="111" spans="1:14" s="20" customFormat="1" ht="30">
      <c r="A111" s="79" t="s">
        <v>201</v>
      </c>
      <c r="B111" s="80" t="s">
        <v>202</v>
      </c>
      <c r="C111" s="74">
        <v>5948.9</v>
      </c>
      <c r="D111" s="74">
        <v>3152.8</v>
      </c>
      <c r="E111" s="74">
        <f t="shared" si="26"/>
        <v>52.998033249844511</v>
      </c>
      <c r="F111" s="89">
        <f>C111/C10*100</f>
        <v>2.9163070325928599E-2</v>
      </c>
      <c r="G111" s="81">
        <f>D111/D121*100</f>
        <v>1107.4113101510363</v>
      </c>
      <c r="H111" s="74">
        <v>3088.9</v>
      </c>
      <c r="I111" s="74">
        <v>1941.9</v>
      </c>
      <c r="J111" s="74">
        <f t="shared" si="23"/>
        <v>62.867040046618541</v>
      </c>
      <c r="K111" s="89">
        <f>H111/H10*100</f>
        <v>1.5059054906019142E-2</v>
      </c>
      <c r="L111" s="81">
        <f>I111/I121*100</f>
        <v>827.39667660843634</v>
      </c>
      <c r="M111" s="74">
        <f t="shared" si="24"/>
        <v>-1210.9000000000001</v>
      </c>
      <c r="N111" s="74">
        <f t="shared" si="25"/>
        <v>61.592869829992395</v>
      </c>
    </row>
    <row r="112" spans="1:14" s="21" customFormat="1" ht="47.25">
      <c r="A112" s="87" t="s">
        <v>203</v>
      </c>
      <c r="B112" s="88" t="s">
        <v>204</v>
      </c>
      <c r="C112" s="89">
        <f>C113+C114+C116</f>
        <v>635045.30000000005</v>
      </c>
      <c r="D112" s="89">
        <f>D113+D114+D116</f>
        <v>45719.600000000006</v>
      </c>
      <c r="E112" s="74">
        <f t="shared" si="26"/>
        <v>7.1994234112117681</v>
      </c>
      <c r="F112" s="89">
        <f>C112/C10*100</f>
        <v>3.1131588603019766</v>
      </c>
      <c r="G112" s="81">
        <f>D112/D10*100</f>
        <v>1.1360297727880824</v>
      </c>
      <c r="H112" s="89">
        <f>H113+H114+H115+H116+H119</f>
        <v>937811.3</v>
      </c>
      <c r="I112" s="89">
        <f>I113+I114+I115+I116+I119</f>
        <v>43129.1</v>
      </c>
      <c r="J112" s="74">
        <f t="shared" si="23"/>
        <v>4.5989102498551677</v>
      </c>
      <c r="K112" s="89">
        <f>H112/H10*100</f>
        <v>4.5720327165609733</v>
      </c>
      <c r="L112" s="81">
        <f>I112/I10*100</f>
        <v>1.0006565655165369</v>
      </c>
      <c r="M112" s="74">
        <f t="shared" si="24"/>
        <v>-2590.5000000000073</v>
      </c>
      <c r="N112" s="74">
        <f t="shared" si="25"/>
        <v>94.333939929483179</v>
      </c>
    </row>
    <row r="113" spans="1:14" s="19" customFormat="1" ht="15">
      <c r="A113" s="79" t="s">
        <v>205</v>
      </c>
      <c r="B113" s="80" t="s">
        <v>206</v>
      </c>
      <c r="C113" s="81">
        <v>3751</v>
      </c>
      <c r="D113" s="81">
        <v>591.20000000000005</v>
      </c>
      <c r="E113" s="74">
        <f t="shared" si="26"/>
        <v>15.761130365235937</v>
      </c>
      <c r="F113" s="89">
        <f>C113/C10*100</f>
        <v>1.8388387230001881E-2</v>
      </c>
      <c r="G113" s="81">
        <f>D113/D10*100</f>
        <v>1.4689997324392913E-2</v>
      </c>
      <c r="H113" s="81">
        <v>3068.8</v>
      </c>
      <c r="I113" s="81">
        <v>1609.1</v>
      </c>
      <c r="J113" s="74">
        <f t="shared" si="23"/>
        <v>52.434176225234616</v>
      </c>
      <c r="K113" s="89">
        <f>H113/H10*100</f>
        <v>1.4961063063094159E-2</v>
      </c>
      <c r="L113" s="81">
        <f>I113/I10*100</f>
        <v>3.733341246565914E-2</v>
      </c>
      <c r="M113" s="74">
        <f t="shared" si="24"/>
        <v>1017.8999999999999</v>
      </c>
      <c r="N113" s="74">
        <f t="shared" si="25"/>
        <v>272.17523680649521</v>
      </c>
    </row>
    <row r="114" spans="1:14" s="19" customFormat="1" ht="105">
      <c r="A114" s="79" t="s">
        <v>207</v>
      </c>
      <c r="B114" s="80" t="s">
        <v>208</v>
      </c>
      <c r="C114" s="81">
        <v>535160.80000000005</v>
      </c>
      <c r="D114" s="81">
        <v>25509.9</v>
      </c>
      <c r="E114" s="74">
        <f t="shared" si="26"/>
        <v>4.7667729026490724</v>
      </c>
      <c r="F114" s="89">
        <f>C114/C10*100</f>
        <v>2.6234988058431332</v>
      </c>
      <c r="G114" s="81">
        <f>D114/D10*100</f>
        <v>0.63386394239771782</v>
      </c>
      <c r="H114" s="81">
        <v>875615.7</v>
      </c>
      <c r="I114" s="81">
        <v>22512.2</v>
      </c>
      <c r="J114" s="74">
        <f t="shared" si="23"/>
        <v>2.5710137449568347</v>
      </c>
      <c r="K114" s="89">
        <f>H114/H10*100</f>
        <v>4.2688157282114618</v>
      </c>
      <c r="L114" s="81">
        <f>I114/I10*100</f>
        <v>0.52231511286396859</v>
      </c>
      <c r="M114" s="74">
        <f t="shared" si="24"/>
        <v>-2997.7000000000007</v>
      </c>
      <c r="N114" s="74">
        <f t="shared" si="25"/>
        <v>88.248875926601045</v>
      </c>
    </row>
    <row r="115" spans="1:14" s="19" customFormat="1" ht="78" customHeight="1">
      <c r="A115" s="79" t="s">
        <v>350</v>
      </c>
      <c r="B115" s="80" t="s">
        <v>351</v>
      </c>
      <c r="C115" s="81">
        <v>0</v>
      </c>
      <c r="D115" s="81">
        <v>0</v>
      </c>
      <c r="E115" s="74">
        <v>0</v>
      </c>
      <c r="F115" s="89">
        <v>0</v>
      </c>
      <c r="G115" s="81">
        <v>0</v>
      </c>
      <c r="H115" s="81">
        <v>0</v>
      </c>
      <c r="I115" s="81">
        <v>180.3</v>
      </c>
      <c r="J115" s="74">
        <v>0</v>
      </c>
      <c r="K115" s="89">
        <v>0</v>
      </c>
      <c r="L115" s="81">
        <v>0</v>
      </c>
      <c r="M115" s="74">
        <f t="shared" si="24"/>
        <v>180.3</v>
      </c>
      <c r="N115" s="74"/>
    </row>
    <row r="116" spans="1:14" s="19" customFormat="1" ht="47.25">
      <c r="A116" s="71" t="s">
        <v>209</v>
      </c>
      <c r="B116" s="83" t="s">
        <v>210</v>
      </c>
      <c r="C116" s="84">
        <f>C117+C118</f>
        <v>96133.5</v>
      </c>
      <c r="D116" s="84">
        <f>D117+D118</f>
        <v>19618.5</v>
      </c>
      <c r="E116" s="74">
        <f t="shared" si="26"/>
        <v>20.407558239323439</v>
      </c>
      <c r="F116" s="84">
        <f>C116/C10*100</f>
        <v>0.4712716672288419</v>
      </c>
      <c r="G116" s="81">
        <f>D116/D10*100</f>
        <v>0.48747583306597148</v>
      </c>
      <c r="H116" s="84">
        <f t="shared" ref="H116:I116" si="35">H117+H118</f>
        <v>57906.299999999996</v>
      </c>
      <c r="I116" s="84">
        <f t="shared" si="35"/>
        <v>18573.599999999999</v>
      </c>
      <c r="J116" s="74">
        <f t="shared" si="23"/>
        <v>32.075266421788299</v>
      </c>
      <c r="K116" s="84">
        <f>H116/H10*100</f>
        <v>0.28230572407796178</v>
      </c>
      <c r="L116" s="81">
        <f>I116/I10*100</f>
        <v>0.43093398158732621</v>
      </c>
      <c r="M116" s="74">
        <f t="shared" si="24"/>
        <v>-1044.9000000000015</v>
      </c>
      <c r="N116" s="74">
        <f t="shared" si="25"/>
        <v>94.673904732777729</v>
      </c>
    </row>
    <row r="117" spans="1:14" s="20" customFormat="1" ht="45">
      <c r="A117" s="79" t="s">
        <v>211</v>
      </c>
      <c r="B117" s="80" t="s">
        <v>212</v>
      </c>
      <c r="C117" s="74">
        <v>81812.899999999994</v>
      </c>
      <c r="D117" s="74">
        <v>16163.8</v>
      </c>
      <c r="E117" s="74">
        <f t="shared" si="26"/>
        <v>19.757030981666706</v>
      </c>
      <c r="F117" s="84">
        <f>C117/C10*100</f>
        <v>0.4010683246092831</v>
      </c>
      <c r="G117" s="81">
        <f>D117/D10*100</f>
        <v>0.40163426717189132</v>
      </c>
      <c r="H117" s="74">
        <v>42508.2</v>
      </c>
      <c r="I117" s="74">
        <v>13799.4</v>
      </c>
      <c r="J117" s="74">
        <f t="shared" si="23"/>
        <v>32.462913037955033</v>
      </c>
      <c r="K117" s="84">
        <f>H117/H10*100</f>
        <v>0.20723665957332474</v>
      </c>
      <c r="L117" s="81">
        <f>I117/I10*100</f>
        <v>0.32016573984128815</v>
      </c>
      <c r="M117" s="74">
        <f t="shared" si="24"/>
        <v>-2364.3999999999996</v>
      </c>
      <c r="N117" s="74">
        <f t="shared" si="25"/>
        <v>85.372251574505995</v>
      </c>
    </row>
    <row r="118" spans="1:14" s="20" customFormat="1" ht="60">
      <c r="A118" s="79" t="s">
        <v>213</v>
      </c>
      <c r="B118" s="80" t="s">
        <v>214</v>
      </c>
      <c r="C118" s="74">
        <v>14320.6</v>
      </c>
      <c r="D118" s="74">
        <v>3454.7</v>
      </c>
      <c r="E118" s="74">
        <f t="shared" si="26"/>
        <v>24.123989218328841</v>
      </c>
      <c r="F118" s="84">
        <f>C118/C10*100</f>
        <v>7.0203342619558767E-2</v>
      </c>
      <c r="G118" s="81">
        <f>D118/D10*100</f>
        <v>8.5841565894080166E-2</v>
      </c>
      <c r="H118" s="74">
        <v>15398.1</v>
      </c>
      <c r="I118" s="74">
        <v>4774.2</v>
      </c>
      <c r="J118" s="74">
        <f t="shared" si="23"/>
        <v>31.005124008806277</v>
      </c>
      <c r="K118" s="84">
        <f>H118/H10*100</f>
        <v>7.5069064504637045E-2</v>
      </c>
      <c r="L118" s="81">
        <f>I118/I10*100</f>
        <v>0.11076824174603807</v>
      </c>
      <c r="M118" s="74">
        <f t="shared" si="24"/>
        <v>1319.5</v>
      </c>
      <c r="N118" s="74">
        <f t="shared" si="25"/>
        <v>138.19434393724492</v>
      </c>
    </row>
    <row r="119" spans="1:14" s="20" customFormat="1" ht="61.5" customHeight="1">
      <c r="A119" s="79" t="s">
        <v>348</v>
      </c>
      <c r="B119" s="80" t="s">
        <v>349</v>
      </c>
      <c r="C119" s="74">
        <v>0</v>
      </c>
      <c r="D119" s="74">
        <v>0</v>
      </c>
      <c r="E119" s="74">
        <v>0</v>
      </c>
      <c r="F119" s="84">
        <v>0</v>
      </c>
      <c r="G119" s="81">
        <v>0</v>
      </c>
      <c r="H119" s="74">
        <v>1220.5</v>
      </c>
      <c r="I119" s="74">
        <v>253.9</v>
      </c>
      <c r="J119" s="74">
        <f t="shared" si="23"/>
        <v>20.80294961081524</v>
      </c>
      <c r="K119" s="84">
        <v>0</v>
      </c>
      <c r="L119" s="81"/>
      <c r="M119" s="74">
        <f t="shared" si="24"/>
        <v>253.9</v>
      </c>
      <c r="N119" s="74"/>
    </row>
    <row r="120" spans="1:14" s="21" customFormat="1" ht="31.5">
      <c r="A120" s="87" t="s">
        <v>215</v>
      </c>
      <c r="B120" s="88" t="s">
        <v>216</v>
      </c>
      <c r="C120" s="89">
        <f>C121</f>
        <v>954</v>
      </c>
      <c r="D120" s="89">
        <f>D121</f>
        <v>284.7</v>
      </c>
      <c r="E120" s="74">
        <f t="shared" si="26"/>
        <v>29.842767295597483</v>
      </c>
      <c r="F120" s="84">
        <f>C120/C10*100</f>
        <v>4.6767585756922938E-3</v>
      </c>
      <c r="G120" s="81">
        <f>D120/D10*100</f>
        <v>7.0741580484686437E-3</v>
      </c>
      <c r="H120" s="89">
        <f t="shared" ref="H120:I120" si="36">H121</f>
        <v>958</v>
      </c>
      <c r="I120" s="89">
        <f t="shared" si="36"/>
        <v>234.7</v>
      </c>
      <c r="J120" s="74">
        <f t="shared" si="23"/>
        <v>24.49895615866388</v>
      </c>
      <c r="K120" s="84">
        <f>H120/H10*100</f>
        <v>4.6704569911510049E-3</v>
      </c>
      <c r="L120" s="81">
        <f>I120/I10*100</f>
        <v>5.4453743743025293E-3</v>
      </c>
      <c r="M120" s="74">
        <f t="shared" si="24"/>
        <v>-50</v>
      </c>
      <c r="N120" s="74">
        <f t="shared" si="25"/>
        <v>82.437653670530381</v>
      </c>
    </row>
    <row r="121" spans="1:14" s="19" customFormat="1" ht="45">
      <c r="A121" s="79" t="s">
        <v>217</v>
      </c>
      <c r="B121" s="82" t="s">
        <v>218</v>
      </c>
      <c r="C121" s="81">
        <v>954</v>
      </c>
      <c r="D121" s="81">
        <v>284.7</v>
      </c>
      <c r="E121" s="74">
        <f t="shared" si="26"/>
        <v>29.842767295597483</v>
      </c>
      <c r="F121" s="84">
        <f>C121/C10*100</f>
        <v>4.6767585756922938E-3</v>
      </c>
      <c r="G121" s="81">
        <f>D121/D10*100</f>
        <v>7.0741580484686437E-3</v>
      </c>
      <c r="H121" s="81">
        <v>958</v>
      </c>
      <c r="I121" s="81">
        <v>234.7</v>
      </c>
      <c r="J121" s="74">
        <f t="shared" si="23"/>
        <v>24.49895615866388</v>
      </c>
      <c r="K121" s="84">
        <f>H121/H10*100</f>
        <v>4.6704569911510049E-3</v>
      </c>
      <c r="L121" s="81">
        <f>I121/I10*100</f>
        <v>5.4453743743025293E-3</v>
      </c>
      <c r="M121" s="74">
        <f t="shared" si="24"/>
        <v>-50</v>
      </c>
      <c r="N121" s="74">
        <f t="shared" si="25"/>
        <v>82.437653670530381</v>
      </c>
    </row>
    <row r="122" spans="1:14" s="21" customFormat="1" ht="31.5">
      <c r="A122" s="87" t="s">
        <v>219</v>
      </c>
      <c r="B122" s="88" t="s">
        <v>220</v>
      </c>
      <c r="C122" s="89">
        <f>C123+C124+C125+C126+C127+C128+C129+C130+C131+C132+C133+C137+C138+C139+C140+C141+C142+C143+C144+C145+C146</f>
        <v>253503.1</v>
      </c>
      <c r="D122" s="89">
        <f>D123+D124+D125+D126+D127+D128+D129+D130+D131+D132+D133+D137+D138+D139+D140+D141+D142+D143+D144+D145+D146</f>
        <v>58059.1</v>
      </c>
      <c r="E122" s="74">
        <f t="shared" si="26"/>
        <v>22.902717954928363</v>
      </c>
      <c r="F122" s="84">
        <f>C122/C10*100</f>
        <v>1.242738780806689</v>
      </c>
      <c r="G122" s="81">
        <f>D122/D10*100</f>
        <v>1.4426387409618751</v>
      </c>
      <c r="H122" s="89">
        <f t="shared" ref="H122:I122" si="37">H123+H124+H125+H126+H127+H128+H129+H130+H131+H132+H133+H137+H138+H139+H140+H141+H142+H143+H144+H145+H146</f>
        <v>337741.5</v>
      </c>
      <c r="I122" s="89">
        <f t="shared" si="37"/>
        <v>59087.35</v>
      </c>
      <c r="J122" s="74">
        <f t="shared" si="23"/>
        <v>17.49484442983761</v>
      </c>
      <c r="K122" s="84">
        <f>H122/H10*100</f>
        <v>1.6465627869277946</v>
      </c>
      <c r="L122" s="81">
        <f>I122/I10*100</f>
        <v>1.3709107010457799</v>
      </c>
      <c r="M122" s="74">
        <f t="shared" si="24"/>
        <v>1028.25</v>
      </c>
      <c r="N122" s="74">
        <f t="shared" si="25"/>
        <v>101.7710401986941</v>
      </c>
    </row>
    <row r="123" spans="1:14" s="19" customFormat="1" ht="30">
      <c r="A123" s="79" t="s">
        <v>221</v>
      </c>
      <c r="B123" s="82" t="s">
        <v>222</v>
      </c>
      <c r="C123" s="81">
        <v>817.7</v>
      </c>
      <c r="D123" s="81">
        <v>193</v>
      </c>
      <c r="E123" s="74">
        <f t="shared" si="26"/>
        <v>23.602788308670661</v>
      </c>
      <c r="F123" s="84">
        <f>C123/C10*100</f>
        <v>4.0085801754125667E-3</v>
      </c>
      <c r="G123" s="81">
        <f>D123/D10*100</f>
        <v>4.7956182063731935E-3</v>
      </c>
      <c r="H123" s="81">
        <v>1158.4000000000001</v>
      </c>
      <c r="I123" s="81">
        <v>339.8</v>
      </c>
      <c r="J123" s="74">
        <f t="shared" si="23"/>
        <v>29.333563535911601</v>
      </c>
      <c r="K123" s="84">
        <f>H123/H10*100</f>
        <v>5.6474502907612988E-3</v>
      </c>
      <c r="L123" s="81">
        <f>I123/I10*100</f>
        <v>7.8838441090242836E-3</v>
      </c>
      <c r="M123" s="74">
        <f t="shared" si="24"/>
        <v>146.80000000000001</v>
      </c>
      <c r="N123" s="74">
        <f t="shared" si="25"/>
        <v>176.06217616580309</v>
      </c>
    </row>
    <row r="124" spans="1:14" s="19" customFormat="1" ht="75">
      <c r="A124" s="79" t="s">
        <v>223</v>
      </c>
      <c r="B124" s="82" t="s">
        <v>224</v>
      </c>
      <c r="C124" s="81">
        <v>1380</v>
      </c>
      <c r="D124" s="81">
        <v>578.20000000000005</v>
      </c>
      <c r="E124" s="74">
        <f t="shared" si="26"/>
        <v>41.898550724637687</v>
      </c>
      <c r="F124" s="84">
        <f>C124/C10*100</f>
        <v>6.7651224679825643E-3</v>
      </c>
      <c r="G124" s="81">
        <f>D124/D10*100</f>
        <v>1.4366976408937724E-2</v>
      </c>
      <c r="H124" s="81">
        <v>1729.5</v>
      </c>
      <c r="I124" s="81">
        <v>193.8</v>
      </c>
      <c r="J124" s="74">
        <f t="shared" si="23"/>
        <v>11.205550737207286</v>
      </c>
      <c r="K124" s="84">
        <f>H124/H10*100</f>
        <v>8.4316861860079979E-3</v>
      </c>
      <c r="L124" s="81">
        <f>I124/I10*100</f>
        <v>4.4964361045582886E-3</v>
      </c>
      <c r="M124" s="74">
        <f t="shared" si="24"/>
        <v>-384.40000000000003</v>
      </c>
      <c r="N124" s="74">
        <f t="shared" si="25"/>
        <v>33.517813905223107</v>
      </c>
    </row>
    <row r="125" spans="1:14" s="19" customFormat="1" ht="75">
      <c r="A125" s="79" t="s">
        <v>225</v>
      </c>
      <c r="B125" s="82" t="s">
        <v>226</v>
      </c>
      <c r="C125" s="81">
        <v>2218</v>
      </c>
      <c r="D125" s="81">
        <v>652.1</v>
      </c>
      <c r="E125" s="74">
        <f t="shared" si="26"/>
        <v>29.400360685302076</v>
      </c>
      <c r="F125" s="84">
        <f>C125/C10*100</f>
        <v>1.0873218575351685E-2</v>
      </c>
      <c r="G125" s="81">
        <f>D125/D10*100</f>
        <v>1.6203226074486838E-2</v>
      </c>
      <c r="H125" s="81">
        <v>3614.1</v>
      </c>
      <c r="I125" s="81">
        <v>568</v>
      </c>
      <c r="J125" s="74">
        <f t="shared" si="23"/>
        <v>15.716222572701364</v>
      </c>
      <c r="K125" s="84">
        <f>H125/H10*100</f>
        <v>1.761951838384013E-2</v>
      </c>
      <c r="L125" s="81">
        <f>I125/I10*100</f>
        <v>1.3178409222854012E-2</v>
      </c>
      <c r="M125" s="74">
        <f t="shared" si="24"/>
        <v>-84.100000000000023</v>
      </c>
      <c r="N125" s="74">
        <f t="shared" si="25"/>
        <v>87.103205029903393</v>
      </c>
    </row>
    <row r="126" spans="1:14" s="19" customFormat="1" ht="45">
      <c r="A126" s="79" t="s">
        <v>227</v>
      </c>
      <c r="B126" s="82" t="s">
        <v>228</v>
      </c>
      <c r="C126" s="81"/>
      <c r="D126" s="81"/>
      <c r="E126" s="74"/>
      <c r="F126" s="84">
        <f>C126/C10*100</f>
        <v>0</v>
      </c>
      <c r="G126" s="81">
        <f>D126/D10*100</f>
        <v>0</v>
      </c>
      <c r="H126" s="81">
        <v>64</v>
      </c>
      <c r="I126" s="81">
        <v>0</v>
      </c>
      <c r="J126" s="74">
        <f t="shared" si="23"/>
        <v>0</v>
      </c>
      <c r="K126" s="84">
        <f>H126/H10*100</f>
        <v>3.1201382821885622E-4</v>
      </c>
      <c r="L126" s="81">
        <f>I126/I10*100</f>
        <v>0</v>
      </c>
      <c r="M126" s="74">
        <f t="shared" si="24"/>
        <v>0</v>
      </c>
      <c r="N126" s="74"/>
    </row>
    <row r="127" spans="1:14" s="19" customFormat="1" ht="60">
      <c r="A127" s="79" t="s">
        <v>229</v>
      </c>
      <c r="B127" s="82" t="s">
        <v>230</v>
      </c>
      <c r="C127" s="81">
        <v>0</v>
      </c>
      <c r="D127" s="81">
        <v>0</v>
      </c>
      <c r="E127" s="74"/>
      <c r="F127" s="84">
        <f>C127/C10*100</f>
        <v>0</v>
      </c>
      <c r="G127" s="81">
        <f>D127/D10*100</f>
        <v>0</v>
      </c>
      <c r="H127" s="81">
        <v>0</v>
      </c>
      <c r="I127" s="81">
        <v>0.15</v>
      </c>
      <c r="J127" s="74"/>
      <c r="K127" s="84">
        <f>H127/H10*100</f>
        <v>0</v>
      </c>
      <c r="L127" s="81">
        <f>I127/I10*100</f>
        <v>3.4802137032184892E-6</v>
      </c>
      <c r="M127" s="74">
        <f t="shared" si="24"/>
        <v>0.15</v>
      </c>
      <c r="N127" s="74"/>
    </row>
    <row r="128" spans="1:14" s="19" customFormat="1" ht="30">
      <c r="A128" s="79" t="s">
        <v>231</v>
      </c>
      <c r="B128" s="82" t="s">
        <v>232</v>
      </c>
      <c r="C128" s="81">
        <v>30</v>
      </c>
      <c r="D128" s="81">
        <v>11.7</v>
      </c>
      <c r="E128" s="74">
        <f t="shared" si="26"/>
        <v>38.999999999999993</v>
      </c>
      <c r="F128" s="84">
        <f>C128/C10*100</f>
        <v>1.4706787973875138E-4</v>
      </c>
      <c r="G128" s="81">
        <f>D128/D10*100</f>
        <v>2.9071882390967028E-4</v>
      </c>
      <c r="H128" s="81">
        <v>20</v>
      </c>
      <c r="I128" s="81">
        <v>4.7</v>
      </c>
      <c r="J128" s="74">
        <f t="shared" si="23"/>
        <v>23.5</v>
      </c>
      <c r="K128" s="84">
        <f>H128/H10*100</f>
        <v>9.7504321318392568E-5</v>
      </c>
      <c r="L128" s="81">
        <f>I128/I10*100</f>
        <v>1.0904669603417935E-4</v>
      </c>
      <c r="M128" s="74">
        <f t="shared" si="24"/>
        <v>-6.9999999999999991</v>
      </c>
      <c r="N128" s="74">
        <f t="shared" si="25"/>
        <v>40.17094017094017</v>
      </c>
    </row>
    <row r="129" spans="1:14" s="19" customFormat="1" ht="135">
      <c r="A129" s="79" t="s">
        <v>233</v>
      </c>
      <c r="B129" s="82" t="s">
        <v>234</v>
      </c>
      <c r="C129" s="81">
        <v>7681.5</v>
      </c>
      <c r="D129" s="81">
        <v>4054.7</v>
      </c>
      <c r="E129" s="74">
        <f t="shared" si="26"/>
        <v>52.785263294929372</v>
      </c>
      <c r="F129" s="84">
        <f>C129/C10*100</f>
        <v>3.7656730607107287E-2</v>
      </c>
      <c r="G129" s="81">
        <f>D129/D10*100</f>
        <v>0.10075022353047351</v>
      </c>
      <c r="H129" s="81">
        <v>10377.6</v>
      </c>
      <c r="I129" s="81">
        <v>1925.2</v>
      </c>
      <c r="J129" s="74">
        <f t="shared" si="23"/>
        <v>18.551495528831332</v>
      </c>
      <c r="K129" s="84">
        <f>H129/H10*100</f>
        <v>5.0593042245687538E-2</v>
      </c>
      <c r="L129" s="81">
        <f>I129/I10*100</f>
        <v>4.4667382809574906E-2</v>
      </c>
      <c r="M129" s="74">
        <f t="shared" si="24"/>
        <v>-2129.5</v>
      </c>
      <c r="N129" s="74">
        <f t="shared" si="25"/>
        <v>47.48070140824229</v>
      </c>
    </row>
    <row r="130" spans="1:14" s="19" customFormat="1" ht="30">
      <c r="A130" s="79" t="s">
        <v>235</v>
      </c>
      <c r="B130" s="82" t="s">
        <v>236</v>
      </c>
      <c r="C130" s="81">
        <v>0</v>
      </c>
      <c r="D130" s="81">
        <v>78.599999999999994</v>
      </c>
      <c r="E130" s="74"/>
      <c r="F130" s="84">
        <f>C130/C10*100</f>
        <v>0</v>
      </c>
      <c r="G130" s="81">
        <f>D130/D10*100</f>
        <v>1.9530341503675285E-3</v>
      </c>
      <c r="H130" s="81">
        <v>62</v>
      </c>
      <c r="I130" s="81">
        <v>6.3</v>
      </c>
      <c r="J130" s="74">
        <f t="shared" si="23"/>
        <v>10.161290322580644</v>
      </c>
      <c r="K130" s="84">
        <f>H130/H10*100</f>
        <v>3.0226339608701702E-4</v>
      </c>
      <c r="L130" s="81">
        <f>I130/I10*100</f>
        <v>1.4616897553517655E-4</v>
      </c>
      <c r="M130" s="74">
        <f t="shared" si="24"/>
        <v>-72.3</v>
      </c>
      <c r="N130" s="74">
        <f t="shared" si="25"/>
        <v>8.0152671755725198</v>
      </c>
    </row>
    <row r="131" spans="1:14" s="19" customFormat="1" ht="45">
      <c r="A131" s="79" t="s">
        <v>237</v>
      </c>
      <c r="B131" s="82" t="s">
        <v>238</v>
      </c>
      <c r="C131" s="81">
        <v>5923</v>
      </c>
      <c r="D131" s="81">
        <v>1857.7</v>
      </c>
      <c r="E131" s="74">
        <f t="shared" si="26"/>
        <v>31.364173560695598</v>
      </c>
      <c r="F131" s="84">
        <f>C131/C10*100</f>
        <v>2.903610172308748E-2</v>
      </c>
      <c r="G131" s="81">
        <f>D131/D10*100</f>
        <v>4.615968881854654E-2</v>
      </c>
      <c r="H131" s="81">
        <v>2022</v>
      </c>
      <c r="I131" s="81">
        <v>996.4</v>
      </c>
      <c r="J131" s="74">
        <f t="shared" si="23"/>
        <v>49.277942631058359</v>
      </c>
      <c r="K131" s="84">
        <f>H131/H10*100</f>
        <v>9.8576868852894902E-3</v>
      </c>
      <c r="L131" s="81">
        <f>I131/I10*100</f>
        <v>2.3117899559246018E-2</v>
      </c>
      <c r="M131" s="74">
        <f t="shared" si="24"/>
        <v>-861.30000000000007</v>
      </c>
      <c r="N131" s="74">
        <f t="shared" si="25"/>
        <v>53.63621682725951</v>
      </c>
    </row>
    <row r="132" spans="1:14" s="19" customFormat="1" ht="75">
      <c r="A132" s="79" t="s">
        <v>239</v>
      </c>
      <c r="B132" s="82" t="s">
        <v>240</v>
      </c>
      <c r="C132" s="81">
        <v>5622</v>
      </c>
      <c r="D132" s="81">
        <v>913</v>
      </c>
      <c r="E132" s="74">
        <f t="shared" si="26"/>
        <v>16.239772323016723</v>
      </c>
      <c r="F132" s="84">
        <f>C132/C10*100</f>
        <v>2.7560520663042008E-2</v>
      </c>
      <c r="G132" s="81">
        <f>D132/D10*100</f>
        <v>2.2686007370045211E-2</v>
      </c>
      <c r="H132" s="81">
        <v>6603.8</v>
      </c>
      <c r="I132" s="81">
        <v>884.2</v>
      </c>
      <c r="J132" s="74">
        <f t="shared" si="23"/>
        <v>13.389260728671371</v>
      </c>
      <c r="K132" s="84">
        <f>H132/H10*100</f>
        <v>3.2194951856120049E-2</v>
      </c>
      <c r="L132" s="81">
        <f>I132/I10*100</f>
        <v>2.0514699709238589E-2</v>
      </c>
      <c r="M132" s="74">
        <f t="shared" si="24"/>
        <v>-28.799999999999955</v>
      </c>
      <c r="N132" s="74">
        <f t="shared" si="25"/>
        <v>96.845564074479739</v>
      </c>
    </row>
    <row r="133" spans="1:14" s="19" customFormat="1" ht="47.25">
      <c r="A133" s="71" t="s">
        <v>241</v>
      </c>
      <c r="B133" s="83" t="s">
        <v>242</v>
      </c>
      <c r="C133" s="84">
        <f>C134+C135+C136</f>
        <v>193073</v>
      </c>
      <c r="D133" s="84">
        <f>D134+D135+D136</f>
        <v>38820.6</v>
      </c>
      <c r="E133" s="74">
        <f t="shared" si="26"/>
        <v>20.106695395006032</v>
      </c>
      <c r="F133" s="84">
        <f>C133/C10*100</f>
        <v>0.94649455815999828</v>
      </c>
      <c r="G133" s="81">
        <f>D133/D10*100</f>
        <v>0.964605057732286</v>
      </c>
      <c r="H133" s="84">
        <f t="shared" ref="H133:I133" si="38">H134+H135+H136</f>
        <v>270835.8</v>
      </c>
      <c r="I133" s="84">
        <f t="shared" si="38"/>
        <v>44601.4</v>
      </c>
      <c r="J133" s="74">
        <f t="shared" si="23"/>
        <v>16.468059244752727</v>
      </c>
      <c r="K133" s="84">
        <f>H133/H10*100</f>
        <v>1.3203830433861954</v>
      </c>
      <c r="L133" s="81">
        <f>I133/I10*100</f>
        <v>1.0348160230848609</v>
      </c>
      <c r="M133" s="74">
        <f t="shared" si="24"/>
        <v>5780.8000000000029</v>
      </c>
      <c r="N133" s="74">
        <f t="shared" si="25"/>
        <v>114.89106299232883</v>
      </c>
    </row>
    <row r="134" spans="1:14" s="20" customFormat="1" ht="60">
      <c r="A134" s="79" t="s">
        <v>243</v>
      </c>
      <c r="B134" s="80" t="s">
        <v>244</v>
      </c>
      <c r="C134" s="74">
        <v>0</v>
      </c>
      <c r="D134" s="74">
        <v>3.5</v>
      </c>
      <c r="E134" s="74"/>
      <c r="F134" s="84">
        <f>C134/C10*100</f>
        <v>0</v>
      </c>
      <c r="G134" s="81">
        <f>D134/D10*100</f>
        <v>8.6967169545627859E-5</v>
      </c>
      <c r="H134" s="74">
        <v>0</v>
      </c>
      <c r="I134" s="74">
        <v>149.5</v>
      </c>
      <c r="J134" s="74"/>
      <c r="K134" s="84">
        <f>H134/H10*100</f>
        <v>0</v>
      </c>
      <c r="L134" s="81">
        <f>I134/I10*100</f>
        <v>3.4686129908744279E-3</v>
      </c>
      <c r="M134" s="74">
        <f t="shared" si="24"/>
        <v>146</v>
      </c>
      <c r="N134" s="74">
        <f t="shared" si="25"/>
        <v>4271.4285714285716</v>
      </c>
    </row>
    <row r="135" spans="1:14" s="20" customFormat="1" ht="45">
      <c r="A135" s="79" t="s">
        <v>245</v>
      </c>
      <c r="B135" s="80" t="s">
        <v>246</v>
      </c>
      <c r="C135" s="74">
        <v>192694</v>
      </c>
      <c r="D135" s="74">
        <v>38702.5</v>
      </c>
      <c r="E135" s="74">
        <f t="shared" si="26"/>
        <v>20.084953345719121</v>
      </c>
      <c r="F135" s="84">
        <f>C135/C10*100</f>
        <v>0.94463660061263188</v>
      </c>
      <c r="G135" s="81">
        <f>D135/D10*100</f>
        <v>0.96167053695418936</v>
      </c>
      <c r="H135" s="74">
        <v>270200</v>
      </c>
      <c r="I135" s="74">
        <v>44337.5</v>
      </c>
      <c r="J135" s="74">
        <f t="shared" si="23"/>
        <v>16.409141376757958</v>
      </c>
      <c r="K135" s="84">
        <f>H135/H10*100</f>
        <v>1.3172833810114839</v>
      </c>
      <c r="L135" s="81">
        <f>I135/I10*100</f>
        <v>1.0286931671096651</v>
      </c>
      <c r="M135" s="74">
        <f t="shared" si="24"/>
        <v>5635</v>
      </c>
      <c r="N135" s="74">
        <f t="shared" si="25"/>
        <v>114.55978295975713</v>
      </c>
    </row>
    <row r="136" spans="1:14" s="20" customFormat="1" ht="30">
      <c r="A136" s="79" t="s">
        <v>247</v>
      </c>
      <c r="B136" s="80" t="s">
        <v>248</v>
      </c>
      <c r="C136" s="74">
        <v>379</v>
      </c>
      <c r="D136" s="74">
        <v>114.6</v>
      </c>
      <c r="E136" s="74">
        <f t="shared" si="26"/>
        <v>30.237467018469655</v>
      </c>
      <c r="F136" s="84">
        <f>C136/C10*100</f>
        <v>1.8579575473662261E-3</v>
      </c>
      <c r="G136" s="81">
        <f>D136/D10*100</f>
        <v>2.8475536085511293E-3</v>
      </c>
      <c r="H136" s="74">
        <v>635.79999999999995</v>
      </c>
      <c r="I136" s="74">
        <v>114.4</v>
      </c>
      <c r="J136" s="74">
        <f t="shared" si="23"/>
        <v>17.993079584775089</v>
      </c>
      <c r="K136" s="84">
        <f>H136/H10*100</f>
        <v>3.0996623747117E-3</v>
      </c>
      <c r="L136" s="81">
        <f>I136/I10*100</f>
        <v>2.6542429843213013E-3</v>
      </c>
      <c r="M136" s="74">
        <f t="shared" si="24"/>
        <v>-0.19999999999998863</v>
      </c>
      <c r="N136" s="74">
        <f t="shared" si="25"/>
        <v>99.825479930191989</v>
      </c>
    </row>
    <row r="137" spans="1:14" s="19" customFormat="1" ht="63">
      <c r="A137" s="79" t="s">
        <v>249</v>
      </c>
      <c r="B137" s="90" t="s">
        <v>250</v>
      </c>
      <c r="C137" s="81">
        <v>0</v>
      </c>
      <c r="D137" s="81">
        <v>15.7</v>
      </c>
      <c r="E137" s="74"/>
      <c r="F137" s="84">
        <f>C137/C10*100</f>
        <v>0</v>
      </c>
      <c r="G137" s="81">
        <f t="shared" ref="G137" si="39">D137/D135*100</f>
        <v>4.056585491893288E-2</v>
      </c>
      <c r="H137" s="81">
        <v>58</v>
      </c>
      <c r="I137" s="81">
        <v>10</v>
      </c>
      <c r="J137" s="74">
        <f t="shared" ref="J137:J152" si="40">I137/H137*100</f>
        <v>17.241379310344829</v>
      </c>
      <c r="K137" s="84">
        <f>H137/H10*100</f>
        <v>2.8276253182333845E-4</v>
      </c>
      <c r="L137" s="81">
        <f t="shared" ref="L137" si="41">I137/I135*100</f>
        <v>2.2554271215111363E-2</v>
      </c>
      <c r="M137" s="74">
        <f t="shared" ref="M137:M152" si="42">I137-D137</f>
        <v>-5.6999999999999993</v>
      </c>
      <c r="N137" s="74">
        <f t="shared" si="25"/>
        <v>63.694267515923578</v>
      </c>
    </row>
    <row r="138" spans="1:14" s="19" customFormat="1" ht="78.75">
      <c r="A138" s="79" t="s">
        <v>251</v>
      </c>
      <c r="B138" s="90" t="s">
        <v>252</v>
      </c>
      <c r="C138" s="81">
        <v>239</v>
      </c>
      <c r="D138" s="81">
        <v>2338.6</v>
      </c>
      <c r="E138" s="74">
        <f t="shared" si="26"/>
        <v>978.49372384937237</v>
      </c>
      <c r="F138" s="84">
        <f>C138/C10*100</f>
        <v>1.1716407752520527E-3</v>
      </c>
      <c r="G138" s="81">
        <f>D138/D10*100</f>
        <v>5.810897791411581E-2</v>
      </c>
      <c r="H138" s="81">
        <v>2457.1999999999998</v>
      </c>
      <c r="I138" s="81">
        <v>788.3</v>
      </c>
      <c r="J138" s="74">
        <f t="shared" si="40"/>
        <v>32.081230669054207</v>
      </c>
      <c r="K138" s="84">
        <f>H138/H10*100</f>
        <v>1.1979380917177712E-2</v>
      </c>
      <c r="L138" s="81">
        <f>I138/I10*100</f>
        <v>1.8289683081647568E-2</v>
      </c>
      <c r="M138" s="74">
        <f t="shared" si="42"/>
        <v>-1550.3</v>
      </c>
      <c r="N138" s="74">
        <f t="shared" ref="N138:N152" si="43">I138/D138*100</f>
        <v>33.708201488069783</v>
      </c>
    </row>
    <row r="139" spans="1:14" s="19" customFormat="1" ht="31.5">
      <c r="A139" s="79" t="s">
        <v>253</v>
      </c>
      <c r="B139" s="90" t="s">
        <v>254</v>
      </c>
      <c r="C139" s="81">
        <v>494</v>
      </c>
      <c r="D139" s="81">
        <v>61.8</v>
      </c>
      <c r="E139" s="74">
        <f t="shared" si="26"/>
        <v>12.510121457489879</v>
      </c>
      <c r="F139" s="84">
        <f>C139/C10*100</f>
        <v>2.4217177530314396E-3</v>
      </c>
      <c r="G139" s="81">
        <f>D139/D10*100</f>
        <v>1.5355917365485149E-3</v>
      </c>
      <c r="H139" s="81">
        <v>222.1</v>
      </c>
      <c r="I139" s="81">
        <v>107.1</v>
      </c>
      <c r="J139" s="74">
        <f t="shared" si="40"/>
        <v>48.221521837010357</v>
      </c>
      <c r="K139" s="84">
        <f>H139/H10*100</f>
        <v>1.0827854882407497E-3</v>
      </c>
      <c r="L139" s="81">
        <f>I139/I10*100</f>
        <v>2.4848725840980013E-3</v>
      </c>
      <c r="M139" s="74">
        <f t="shared" si="42"/>
        <v>45.3</v>
      </c>
      <c r="N139" s="74">
        <f t="shared" si="43"/>
        <v>173.30097087378641</v>
      </c>
    </row>
    <row r="140" spans="1:14" s="19" customFormat="1" ht="78.75">
      <c r="A140" s="79" t="s">
        <v>255</v>
      </c>
      <c r="B140" s="90" t="s">
        <v>256</v>
      </c>
      <c r="C140" s="81">
        <v>588.4</v>
      </c>
      <c r="D140" s="81">
        <v>354.1</v>
      </c>
      <c r="E140" s="74">
        <f t="shared" si="26"/>
        <v>60.18014955812373</v>
      </c>
      <c r="F140" s="84">
        <f>C140/C10*100</f>
        <v>2.8844913479427105E-3</v>
      </c>
      <c r="G140" s="81">
        <f>D140/D10*100</f>
        <v>8.7985927817448087E-3</v>
      </c>
      <c r="H140" s="81">
        <v>1700.3</v>
      </c>
      <c r="I140" s="81">
        <v>1121.7</v>
      </c>
      <c r="J140" s="74">
        <f t="shared" si="40"/>
        <v>65.970711050991</v>
      </c>
      <c r="K140" s="84">
        <f>H140/H10*100</f>
        <v>8.289329876883144E-3</v>
      </c>
      <c r="L140" s="81">
        <f>I140/I10*100</f>
        <v>2.6025038072667865E-2</v>
      </c>
      <c r="M140" s="74">
        <f t="shared" si="42"/>
        <v>767.6</v>
      </c>
      <c r="N140" s="74">
        <f t="shared" si="43"/>
        <v>316.77492233832248</v>
      </c>
    </row>
    <row r="141" spans="1:14" s="19" customFormat="1" ht="45">
      <c r="A141" s="79" t="s">
        <v>332</v>
      </c>
      <c r="B141" s="80" t="s">
        <v>333</v>
      </c>
      <c r="C141" s="81">
        <v>500</v>
      </c>
      <c r="D141" s="81">
        <v>99.5</v>
      </c>
      <c r="E141" s="74">
        <f t="shared" si="26"/>
        <v>19.900000000000002</v>
      </c>
      <c r="F141" s="84">
        <f>C141/C10*100</f>
        <v>2.4511313289791899E-3</v>
      </c>
      <c r="G141" s="81">
        <f>D141/D10*100</f>
        <v>2.4723523913685636E-3</v>
      </c>
      <c r="H141" s="81">
        <v>600</v>
      </c>
      <c r="I141" s="81">
        <v>56</v>
      </c>
      <c r="J141" s="74">
        <f t="shared" si="40"/>
        <v>9.3333333333333339</v>
      </c>
      <c r="K141" s="84">
        <f>H141/H10*100</f>
        <v>2.9251296395517773E-3</v>
      </c>
      <c r="L141" s="81">
        <f>I141/I10*100</f>
        <v>1.2992797825349027E-3</v>
      </c>
      <c r="M141" s="74">
        <f t="shared" si="42"/>
        <v>-43.5</v>
      </c>
      <c r="N141" s="74">
        <f t="shared" si="43"/>
        <v>56.281407035175882</v>
      </c>
    </row>
    <row r="142" spans="1:14" s="19" customFormat="1" ht="94.5">
      <c r="A142" s="79" t="s">
        <v>257</v>
      </c>
      <c r="B142" s="90" t="s">
        <v>258</v>
      </c>
      <c r="C142" s="81">
        <v>1357.5</v>
      </c>
      <c r="D142" s="81">
        <v>456.5</v>
      </c>
      <c r="E142" s="74">
        <f t="shared" ref="E142:E152" si="44">D142/C142*100</f>
        <v>33.627992633517493</v>
      </c>
      <c r="F142" s="84">
        <f>C142/C10*100</f>
        <v>6.6548215581784999E-3</v>
      </c>
      <c r="G142" s="81">
        <f>D142/D10*100</f>
        <v>1.1343003685022605E-2</v>
      </c>
      <c r="H142" s="81">
        <v>1900.3</v>
      </c>
      <c r="I142" s="81">
        <v>415.2</v>
      </c>
      <c r="J142" s="74">
        <f t="shared" si="40"/>
        <v>21.849181708151345</v>
      </c>
      <c r="K142" s="84">
        <f>H142/H10*100</f>
        <v>9.2643730900670695E-3</v>
      </c>
      <c r="L142" s="81">
        <f>I142/I10*100</f>
        <v>9.6332315305087783E-3</v>
      </c>
      <c r="M142" s="74">
        <f t="shared" si="42"/>
        <v>-41.300000000000011</v>
      </c>
      <c r="N142" s="74">
        <f t="shared" si="43"/>
        <v>90.95290251916758</v>
      </c>
    </row>
    <row r="143" spans="1:14" s="19" customFormat="1" ht="45">
      <c r="A143" s="79" t="s">
        <v>334</v>
      </c>
      <c r="B143" s="80" t="s">
        <v>335</v>
      </c>
      <c r="C143" s="81">
        <v>1200</v>
      </c>
      <c r="D143" s="81">
        <v>488.3</v>
      </c>
      <c r="E143" s="74">
        <f t="shared" si="44"/>
        <v>40.691666666666663</v>
      </c>
      <c r="F143" s="84">
        <f>C143/C10*100</f>
        <v>5.8827151895500555E-3</v>
      </c>
      <c r="G143" s="81">
        <f>D143/D10*100</f>
        <v>1.2133162539751453E-2</v>
      </c>
      <c r="H143" s="81">
        <v>1520</v>
      </c>
      <c r="I143" s="81">
        <v>232</v>
      </c>
      <c r="J143" s="74">
        <f t="shared" si="40"/>
        <v>15.263157894736842</v>
      </c>
      <c r="K143" s="84">
        <f>H143/H10*100</f>
        <v>7.4103284201978365E-3</v>
      </c>
      <c r="L143" s="81">
        <f>I143/I10*100</f>
        <v>5.3827305276445969E-3</v>
      </c>
      <c r="M143" s="74">
        <f t="shared" si="42"/>
        <v>-256.3</v>
      </c>
      <c r="N143" s="74">
        <f t="shared" si="43"/>
        <v>47.511775547818964</v>
      </c>
    </row>
    <row r="144" spans="1:14" s="19" customFormat="1" ht="105">
      <c r="A144" s="79" t="s">
        <v>259</v>
      </c>
      <c r="B144" s="80" t="s">
        <v>260</v>
      </c>
      <c r="C144" s="81">
        <v>0</v>
      </c>
      <c r="D144" s="81"/>
      <c r="E144" s="74"/>
      <c r="F144" s="84">
        <f>C144/C10*100</f>
        <v>0</v>
      </c>
      <c r="G144" s="81">
        <f>D144/D10*100</f>
        <v>0</v>
      </c>
      <c r="H144" s="81">
        <v>0</v>
      </c>
      <c r="I144" s="81">
        <v>63.1</v>
      </c>
      <c r="J144" s="74"/>
      <c r="K144" s="84">
        <f>H144/H10*100</f>
        <v>0</v>
      </c>
      <c r="L144" s="81">
        <f>I144/I10*100</f>
        <v>1.4640098978205779E-3</v>
      </c>
      <c r="M144" s="74">
        <f t="shared" si="42"/>
        <v>63.1</v>
      </c>
      <c r="N144" s="74"/>
    </row>
    <row r="145" spans="1:14" s="19" customFormat="1" ht="45">
      <c r="A145" s="79" t="s">
        <v>261</v>
      </c>
      <c r="B145" s="80" t="s">
        <v>262</v>
      </c>
      <c r="C145" s="81">
        <v>650</v>
      </c>
      <c r="D145" s="81">
        <v>105.3</v>
      </c>
      <c r="E145" s="74">
        <f t="shared" si="44"/>
        <v>16.2</v>
      </c>
      <c r="F145" s="84">
        <f>C145/C10*100</f>
        <v>3.1864707276729465E-3</v>
      </c>
      <c r="G145" s="81">
        <f>D145/D10*100</f>
        <v>2.6164694151870325E-3</v>
      </c>
      <c r="H145" s="81">
        <v>530</v>
      </c>
      <c r="I145" s="81">
        <v>80.8</v>
      </c>
      <c r="J145" s="74">
        <f t="shared" si="40"/>
        <v>15.245283018867925</v>
      </c>
      <c r="K145" s="84">
        <f>H145/H10*100</f>
        <v>2.5838645149374034E-3</v>
      </c>
      <c r="L145" s="81">
        <f>I145/I10*100</f>
        <v>1.8746751148003597E-3</v>
      </c>
      <c r="M145" s="74">
        <f t="shared" si="42"/>
        <v>-24.5</v>
      </c>
      <c r="N145" s="74">
        <f t="shared" si="43"/>
        <v>76.733143399810061</v>
      </c>
    </row>
    <row r="146" spans="1:14" s="19" customFormat="1" ht="30">
      <c r="A146" s="79" t="s">
        <v>263</v>
      </c>
      <c r="B146" s="80" t="s">
        <v>264</v>
      </c>
      <c r="C146" s="81">
        <v>31729</v>
      </c>
      <c r="D146" s="81">
        <v>6979.7</v>
      </c>
      <c r="E146" s="74">
        <f t="shared" si="44"/>
        <v>21.997856850200133</v>
      </c>
      <c r="F146" s="84">
        <f>C146/C10*100</f>
        <v>0.15554389187436143</v>
      </c>
      <c r="G146" s="81">
        <f>D146/D10*100</f>
        <v>0.1734299295078911</v>
      </c>
      <c r="H146" s="81">
        <v>32266.400000000001</v>
      </c>
      <c r="I146" s="81">
        <v>6693.2</v>
      </c>
      <c r="J146" s="74">
        <f t="shared" si="40"/>
        <v>20.743559864131107</v>
      </c>
      <c r="K146" s="84">
        <f>H146/H10*100</f>
        <v>0.15730567166938914</v>
      </c>
      <c r="L146" s="81">
        <f>I146/I10*100</f>
        <v>0.15529177572254663</v>
      </c>
      <c r="M146" s="74">
        <f t="shared" si="42"/>
        <v>-286.5</v>
      </c>
      <c r="N146" s="74">
        <f t="shared" si="43"/>
        <v>95.89523905038898</v>
      </c>
    </row>
    <row r="147" spans="1:14" s="21" customFormat="1" ht="15.75">
      <c r="A147" s="87" t="s">
        <v>265</v>
      </c>
      <c r="B147" s="88" t="s">
        <v>266</v>
      </c>
      <c r="C147" s="89">
        <f>C148+C149</f>
        <v>98781.6</v>
      </c>
      <c r="D147" s="89">
        <f>D148+D149</f>
        <v>33298.400000000001</v>
      </c>
      <c r="E147" s="74">
        <f t="shared" si="44"/>
        <v>33.709111818395328</v>
      </c>
      <c r="F147" s="84">
        <f>C147/C10*100</f>
        <v>0.48425334897338146</v>
      </c>
      <c r="G147" s="81">
        <f>D147/D10*100</f>
        <v>0.82739074239946719</v>
      </c>
      <c r="H147" s="89">
        <f t="shared" ref="H147:I147" si="45">H148+H149</f>
        <v>8493.9</v>
      </c>
      <c r="I147" s="89">
        <f t="shared" si="45"/>
        <v>3595.4</v>
      </c>
      <c r="J147" s="74">
        <f t="shared" si="40"/>
        <v>42.329200955980177</v>
      </c>
      <c r="K147" s="84">
        <f>H147/H10*100</f>
        <v>4.1409597742314737E-2</v>
      </c>
      <c r="L147" s="81">
        <f>I147/I10*100</f>
        <v>8.3418402323678378E-2</v>
      </c>
      <c r="M147" s="74">
        <f t="shared" si="42"/>
        <v>-29703</v>
      </c>
      <c r="N147" s="74">
        <f t="shared" si="43"/>
        <v>10.797515796554789</v>
      </c>
    </row>
    <row r="148" spans="1:14" s="19" customFormat="1" ht="15">
      <c r="A148" s="79" t="s">
        <v>267</v>
      </c>
      <c r="B148" s="82" t="s">
        <v>268</v>
      </c>
      <c r="C148" s="81">
        <v>0</v>
      </c>
      <c r="D148" s="81">
        <v>-1397.7</v>
      </c>
      <c r="E148" s="74"/>
      <c r="F148" s="84">
        <f>C148/C10*100</f>
        <v>0</v>
      </c>
      <c r="G148" s="81">
        <f>D148/D10*100</f>
        <v>-3.4729717963978307E-2</v>
      </c>
      <c r="H148" s="81">
        <v>0</v>
      </c>
      <c r="I148" s="81">
        <v>702</v>
      </c>
      <c r="J148" s="74"/>
      <c r="K148" s="84">
        <f>H148/H10*100</f>
        <v>0</v>
      </c>
      <c r="L148" s="81">
        <f>I148/I10*100</f>
        <v>1.6287400131062529E-2</v>
      </c>
      <c r="M148" s="74">
        <f t="shared" si="42"/>
        <v>2099.6999999999998</v>
      </c>
      <c r="N148" s="74">
        <f t="shared" si="43"/>
        <v>-50.225370251126854</v>
      </c>
    </row>
    <row r="149" spans="1:14" s="19" customFormat="1" ht="15">
      <c r="A149" s="79" t="s">
        <v>269</v>
      </c>
      <c r="B149" s="82" t="s">
        <v>270</v>
      </c>
      <c r="C149" s="81">
        <v>98781.6</v>
      </c>
      <c r="D149" s="81">
        <v>34696.1</v>
      </c>
      <c r="E149" s="74">
        <f t="shared" si="44"/>
        <v>35.124051442778814</v>
      </c>
      <c r="F149" s="84">
        <f>C149/C10*100</f>
        <v>0.48425334897338146</v>
      </c>
      <c r="G149" s="81">
        <f>D149/D10*100</f>
        <v>0.86212046036344536</v>
      </c>
      <c r="H149" s="81">
        <v>8493.9</v>
      </c>
      <c r="I149" s="81">
        <v>2893.4</v>
      </c>
      <c r="J149" s="74">
        <f t="shared" si="40"/>
        <v>34.064446249661522</v>
      </c>
      <c r="K149" s="84">
        <f>H149/H10*100</f>
        <v>4.1409597742314737E-2</v>
      </c>
      <c r="L149" s="81">
        <f>I149/I10*100</f>
        <v>6.7131002192615849E-2</v>
      </c>
      <c r="M149" s="74">
        <f t="shared" si="42"/>
        <v>-31802.699999999997</v>
      </c>
      <c r="N149" s="74">
        <f t="shared" si="43"/>
        <v>8.339265796443982</v>
      </c>
    </row>
    <row r="150" spans="1:14" ht="15.75">
      <c r="A150" s="91"/>
      <c r="B150" s="77" t="s">
        <v>271</v>
      </c>
      <c r="C150" s="78">
        <f>C11+C16+C21+C26+C38+C46+C68</f>
        <v>18617187.899999999</v>
      </c>
      <c r="D150" s="78">
        <f>D11+D16+D21+D26+D38+D46+D68</f>
        <v>3758134.1999999993</v>
      </c>
      <c r="E150" s="74">
        <f t="shared" si="44"/>
        <v>20.186368747989054</v>
      </c>
      <c r="F150" s="78">
        <f>C150/C10*100</f>
        <v>91.266345038364577</v>
      </c>
      <c r="G150" s="84">
        <f>D150/D10*100</f>
        <v>93.381226899034985</v>
      </c>
      <c r="H150" s="78">
        <f>H11+H16+H21+H26+H38+H46+H68</f>
        <v>18579304.600000001</v>
      </c>
      <c r="I150" s="78">
        <f>I11+I16+I21+I26+I38+I46+I68</f>
        <v>4064943.3</v>
      </c>
      <c r="J150" s="74">
        <f t="shared" si="40"/>
        <v>21.878877533446538</v>
      </c>
      <c r="K150" s="78">
        <f>H150/H10*100</f>
        <v>90.578124279534478</v>
      </c>
      <c r="L150" s="84">
        <f>I150/I10*100</f>
        <v>94.312475836441251</v>
      </c>
      <c r="M150" s="74">
        <f t="shared" si="42"/>
        <v>306809.10000000056</v>
      </c>
      <c r="N150" s="74">
        <f t="shared" si="43"/>
        <v>108.16386759152988</v>
      </c>
    </row>
    <row r="151" spans="1:14" ht="15">
      <c r="A151" s="92"/>
      <c r="B151" s="82"/>
      <c r="C151" s="81"/>
      <c r="D151" s="81"/>
      <c r="E151" s="74"/>
      <c r="F151" s="81"/>
      <c r="G151" s="81"/>
      <c r="H151" s="81"/>
      <c r="I151" s="81"/>
      <c r="J151" s="74"/>
      <c r="K151" s="81"/>
      <c r="L151" s="81"/>
      <c r="M151" s="74"/>
      <c r="N151" s="74"/>
    </row>
    <row r="152" spans="1:14" ht="15.75">
      <c r="A152" s="93"/>
      <c r="B152" s="94" t="s">
        <v>272</v>
      </c>
      <c r="C152" s="95">
        <f>C74+C87+C104+C112+C120+C122+C147</f>
        <v>1781555.9000000004</v>
      </c>
      <c r="D152" s="95">
        <f>D74+D87+D104+D112+D120+D122+D147</f>
        <v>266373.00000000006</v>
      </c>
      <c r="E152" s="74">
        <f t="shared" si="44"/>
        <v>14.95170597790392</v>
      </c>
      <c r="F152" s="78">
        <f>C152/C10*100</f>
        <v>8.733654961635434</v>
      </c>
      <c r="G152" s="84">
        <f>D152/D10*100</f>
        <v>6.6187731009650097</v>
      </c>
      <c r="H152" s="95">
        <f>H74+H87+H104+H112+H120+H122+H147</f>
        <v>1932606.8</v>
      </c>
      <c r="I152" s="95">
        <f>I74+I87+I104+I112+I120+I122+I147</f>
        <v>245136.85000000003</v>
      </c>
      <c r="J152" s="74">
        <f t="shared" si="40"/>
        <v>12.684258898395681</v>
      </c>
      <c r="K152" s="78">
        <f>H152/H10*100</f>
        <v>9.4218757204655237</v>
      </c>
      <c r="L152" s="84">
        <f>I152/I10*100</f>
        <v>5.6875241635587699</v>
      </c>
      <c r="M152" s="74">
        <f t="shared" si="42"/>
        <v>-21236.150000000023</v>
      </c>
      <c r="N152" s="74">
        <f t="shared" si="43"/>
        <v>92.027664215217001</v>
      </c>
    </row>
    <row r="153" spans="1:14">
      <c r="C153" s="23">
        <f>C150+C152</f>
        <v>20398743.799999997</v>
      </c>
      <c r="D153" s="23">
        <f>D150+D152</f>
        <v>4024507.1999999993</v>
      </c>
      <c r="H153" s="53">
        <f t="shared" ref="H153:I153" si="46">H150+H152</f>
        <v>20511911.400000002</v>
      </c>
      <c r="I153" s="53">
        <f t="shared" si="46"/>
        <v>4310080.1499999994</v>
      </c>
      <c r="K153" s="22"/>
      <c r="L153" s="22"/>
      <c r="M153" s="22"/>
      <c r="N153" s="22"/>
    </row>
    <row r="154" spans="1:14">
      <c r="K154" s="22"/>
      <c r="L154" s="22"/>
      <c r="M154" s="22"/>
      <c r="N154" s="22"/>
    </row>
    <row r="155" spans="1:14">
      <c r="K155" s="22"/>
      <c r="L155" s="22"/>
      <c r="M155" s="22"/>
      <c r="N155" s="22"/>
    </row>
    <row r="156" spans="1:14">
      <c r="K156" s="22"/>
      <c r="L156" s="22"/>
      <c r="M156" s="22"/>
      <c r="N156" s="22"/>
    </row>
    <row r="157" spans="1:14">
      <c r="K157" s="22"/>
      <c r="L157" s="22"/>
      <c r="M157" s="22"/>
      <c r="N157" s="22"/>
    </row>
    <row r="158" spans="1:14">
      <c r="K158" s="22"/>
      <c r="L158" s="22"/>
      <c r="M158" s="22"/>
      <c r="N158" s="22"/>
    </row>
    <row r="159" spans="1:14">
      <c r="K159" s="22"/>
      <c r="L159" s="22"/>
      <c r="M159" s="22"/>
      <c r="N159" s="22"/>
    </row>
    <row r="160" spans="1:14">
      <c r="K160" s="22"/>
      <c r="L160" s="22"/>
      <c r="M160" s="22"/>
      <c r="N160" s="22"/>
    </row>
    <row r="161" spans="11:14">
      <c r="K161" s="22"/>
      <c r="L161" s="22"/>
      <c r="M161" s="22"/>
      <c r="N161" s="22"/>
    </row>
    <row r="162" spans="11:14">
      <c r="K162" s="22"/>
      <c r="L162" s="22"/>
      <c r="M162" s="22"/>
      <c r="N162" s="22"/>
    </row>
    <row r="163" spans="11:14">
      <c r="K163" s="22"/>
      <c r="L163" s="22"/>
      <c r="M163" s="22"/>
      <c r="N163" s="22"/>
    </row>
    <row r="164" spans="11:14">
      <c r="K164" s="22"/>
      <c r="L164" s="22"/>
      <c r="M164" s="22"/>
      <c r="N164" s="22"/>
    </row>
    <row r="165" spans="11:14">
      <c r="K165" s="22"/>
      <c r="L165" s="22"/>
      <c r="M165" s="22"/>
      <c r="N165" s="22"/>
    </row>
    <row r="166" spans="11:14">
      <c r="K166" s="22"/>
      <c r="L166" s="22"/>
      <c r="M166" s="22"/>
      <c r="N166" s="22"/>
    </row>
    <row r="167" spans="11:14">
      <c r="K167" s="22"/>
      <c r="L167" s="22"/>
      <c r="M167" s="22"/>
      <c r="N167" s="22"/>
    </row>
    <row r="168" spans="11:14">
      <c r="K168" s="22"/>
      <c r="L168" s="22"/>
      <c r="M168" s="22"/>
      <c r="N168" s="22"/>
    </row>
    <row r="169" spans="11:14">
      <c r="K169" s="22"/>
      <c r="L169" s="22"/>
      <c r="M169" s="22"/>
      <c r="N169" s="22"/>
    </row>
    <row r="170" spans="11:14">
      <c r="K170" s="22"/>
      <c r="L170" s="22"/>
      <c r="M170" s="22"/>
      <c r="N170" s="22"/>
    </row>
    <row r="171" spans="11:14">
      <c r="K171" s="22"/>
      <c r="L171" s="22"/>
      <c r="M171" s="22"/>
      <c r="N171" s="22"/>
    </row>
    <row r="172" spans="11:14">
      <c r="K172" s="22"/>
      <c r="L172" s="22"/>
      <c r="M172" s="22"/>
      <c r="N172" s="22"/>
    </row>
    <row r="173" spans="11:14">
      <c r="K173" s="22"/>
      <c r="L173" s="22"/>
      <c r="M173" s="22"/>
      <c r="N173" s="22"/>
    </row>
    <row r="174" spans="11:14">
      <c r="K174" s="22"/>
      <c r="L174" s="22"/>
      <c r="M174" s="22"/>
      <c r="N174" s="22"/>
    </row>
    <row r="175" spans="11:14">
      <c r="K175" s="22"/>
      <c r="L175" s="22"/>
      <c r="M175" s="22"/>
      <c r="N175" s="22"/>
    </row>
    <row r="176" spans="11:14">
      <c r="K176" s="22"/>
      <c r="L176" s="22"/>
      <c r="M176" s="22"/>
      <c r="N176" s="22"/>
    </row>
    <row r="177" spans="11:14">
      <c r="K177" s="22"/>
      <c r="L177" s="22"/>
      <c r="M177" s="22"/>
      <c r="N177" s="22"/>
    </row>
    <row r="178" spans="11:14">
      <c r="K178" s="22"/>
      <c r="L178" s="22"/>
      <c r="M178" s="22"/>
      <c r="N178" s="22"/>
    </row>
    <row r="179" spans="11:14">
      <c r="K179" s="22"/>
      <c r="L179" s="22"/>
      <c r="M179" s="22"/>
      <c r="N179" s="22"/>
    </row>
    <row r="180" spans="11:14">
      <c r="K180" s="22"/>
      <c r="L180" s="22"/>
      <c r="M180" s="22"/>
      <c r="N180" s="22"/>
    </row>
    <row r="181" spans="11:14">
      <c r="K181" s="22"/>
      <c r="L181" s="22"/>
      <c r="M181" s="22"/>
      <c r="N181" s="22"/>
    </row>
    <row r="182" spans="11:14">
      <c r="K182" s="22"/>
      <c r="L182" s="22"/>
      <c r="M182" s="22"/>
      <c r="N182" s="22"/>
    </row>
    <row r="183" spans="11:14">
      <c r="K183" s="22"/>
      <c r="L183" s="22"/>
      <c r="M183" s="22"/>
      <c r="N183" s="22"/>
    </row>
    <row r="184" spans="11:14">
      <c r="K184" s="22"/>
      <c r="L184" s="22"/>
      <c r="M184" s="22"/>
      <c r="N184" s="22"/>
    </row>
    <row r="185" spans="11:14">
      <c r="K185" s="22"/>
      <c r="L185" s="22"/>
      <c r="M185" s="22"/>
      <c r="N185" s="22"/>
    </row>
    <row r="186" spans="11:14">
      <c r="K186" s="22"/>
      <c r="L186" s="22"/>
      <c r="M186" s="22"/>
      <c r="N186" s="22"/>
    </row>
    <row r="187" spans="11:14">
      <c r="K187" s="22"/>
      <c r="L187" s="22"/>
      <c r="M187" s="22"/>
      <c r="N187" s="22"/>
    </row>
    <row r="188" spans="11:14">
      <c r="K188" s="22"/>
      <c r="L188" s="22"/>
      <c r="M188" s="22"/>
      <c r="N188" s="22"/>
    </row>
    <row r="189" spans="11:14">
      <c r="K189" s="22"/>
      <c r="L189" s="22"/>
      <c r="M189" s="22"/>
      <c r="N189" s="22"/>
    </row>
    <row r="190" spans="11:14">
      <c r="K190" s="22"/>
      <c r="L190" s="22"/>
      <c r="M190" s="22"/>
      <c r="N190" s="22"/>
    </row>
    <row r="191" spans="11:14">
      <c r="K191" s="22"/>
      <c r="L191" s="22"/>
      <c r="M191" s="22"/>
      <c r="N191" s="22"/>
    </row>
    <row r="192" spans="11:14">
      <c r="K192" s="22"/>
      <c r="L192" s="22"/>
      <c r="M192" s="22"/>
      <c r="N192" s="22"/>
    </row>
    <row r="193" spans="11:14">
      <c r="K193" s="22"/>
      <c r="L193" s="22"/>
      <c r="M193" s="22"/>
      <c r="N193" s="22"/>
    </row>
    <row r="194" spans="11:14">
      <c r="K194" s="22"/>
      <c r="L194" s="22"/>
      <c r="M194" s="22"/>
      <c r="N194" s="22"/>
    </row>
    <row r="195" spans="11:14">
      <c r="K195" s="22"/>
      <c r="L195" s="22"/>
      <c r="M195" s="22"/>
      <c r="N195" s="22"/>
    </row>
    <row r="196" spans="11:14">
      <c r="K196" s="22"/>
      <c r="L196" s="22"/>
      <c r="M196" s="22"/>
      <c r="N196" s="22"/>
    </row>
    <row r="197" spans="11:14">
      <c r="K197" s="22"/>
      <c r="L197" s="22"/>
      <c r="M197" s="22"/>
      <c r="N197" s="22"/>
    </row>
    <row r="198" spans="11:14">
      <c r="K198" s="22"/>
      <c r="L198" s="22"/>
      <c r="M198" s="22"/>
      <c r="N198" s="22"/>
    </row>
    <row r="199" spans="11:14">
      <c r="K199" s="22"/>
      <c r="L199" s="22"/>
      <c r="M199" s="22"/>
      <c r="N199" s="22"/>
    </row>
    <row r="200" spans="11:14">
      <c r="K200" s="22"/>
      <c r="L200" s="22"/>
      <c r="M200" s="22"/>
      <c r="N200" s="22"/>
    </row>
    <row r="201" spans="11:14">
      <c r="K201" s="22"/>
      <c r="L201" s="22"/>
      <c r="M201" s="22"/>
      <c r="N201" s="22"/>
    </row>
    <row r="202" spans="11:14">
      <c r="K202" s="22"/>
      <c r="L202" s="22"/>
      <c r="M202" s="22"/>
      <c r="N202" s="22"/>
    </row>
    <row r="203" spans="11:14">
      <c r="K203" s="22"/>
      <c r="L203" s="22"/>
      <c r="M203" s="22"/>
      <c r="N203" s="22"/>
    </row>
    <row r="204" spans="11:14">
      <c r="K204" s="22"/>
      <c r="L204" s="22"/>
      <c r="M204" s="22"/>
      <c r="N204" s="22"/>
    </row>
    <row r="205" spans="11:14">
      <c r="K205" s="22"/>
      <c r="L205" s="22"/>
      <c r="M205" s="22"/>
      <c r="N205" s="22"/>
    </row>
    <row r="206" spans="11:14">
      <c r="K206" s="22"/>
      <c r="L206" s="22"/>
      <c r="M206" s="22"/>
      <c r="N206" s="22"/>
    </row>
    <row r="207" spans="11:14">
      <c r="K207" s="22"/>
      <c r="L207" s="22"/>
      <c r="M207" s="22"/>
      <c r="N207" s="22"/>
    </row>
    <row r="208" spans="11:14">
      <c r="K208" s="22"/>
      <c r="L208" s="22"/>
      <c r="M208" s="22"/>
      <c r="N208" s="22"/>
    </row>
    <row r="209" spans="11:14">
      <c r="K209" s="22"/>
      <c r="L209" s="22"/>
      <c r="M209" s="22"/>
      <c r="N209" s="22"/>
    </row>
    <row r="210" spans="11:14">
      <c r="K210" s="22"/>
      <c r="L210" s="22"/>
      <c r="M210" s="22"/>
      <c r="N210" s="22"/>
    </row>
    <row r="211" spans="11:14">
      <c r="K211" s="22"/>
      <c r="L211" s="22"/>
      <c r="M211" s="22"/>
      <c r="N211" s="22"/>
    </row>
    <row r="212" spans="11:14">
      <c r="K212" s="22"/>
      <c r="L212" s="22"/>
      <c r="M212" s="22"/>
      <c r="N212" s="22"/>
    </row>
    <row r="213" spans="11:14">
      <c r="K213" s="22"/>
      <c r="L213" s="22"/>
      <c r="M213" s="22"/>
      <c r="N213" s="22"/>
    </row>
    <row r="214" spans="11:14">
      <c r="K214" s="22"/>
      <c r="L214" s="22"/>
      <c r="M214" s="22"/>
      <c r="N214" s="22"/>
    </row>
    <row r="215" spans="11:14">
      <c r="K215" s="22"/>
      <c r="L215" s="22"/>
      <c r="M215" s="22"/>
      <c r="N215" s="22"/>
    </row>
    <row r="216" spans="11:14">
      <c r="K216" s="22"/>
      <c r="L216" s="22"/>
      <c r="M216" s="22"/>
      <c r="N216" s="22"/>
    </row>
    <row r="217" spans="11:14">
      <c r="K217" s="22"/>
      <c r="L217" s="22"/>
      <c r="M217" s="22"/>
      <c r="N217" s="22"/>
    </row>
    <row r="218" spans="11:14">
      <c r="K218" s="22"/>
      <c r="L218" s="22"/>
      <c r="M218" s="22"/>
      <c r="N218" s="22"/>
    </row>
    <row r="219" spans="11:14">
      <c r="K219" s="22"/>
      <c r="L219" s="22"/>
      <c r="M219" s="22"/>
      <c r="N219" s="22"/>
    </row>
    <row r="220" spans="11:14">
      <c r="K220" s="22"/>
      <c r="L220" s="22"/>
      <c r="M220" s="22"/>
      <c r="N220" s="22"/>
    </row>
    <row r="221" spans="11:14">
      <c r="K221" s="22"/>
      <c r="L221" s="22"/>
      <c r="M221" s="22"/>
      <c r="N221" s="22"/>
    </row>
    <row r="222" spans="11:14">
      <c r="K222" s="22"/>
      <c r="L222" s="22"/>
      <c r="M222" s="22"/>
      <c r="N222" s="22"/>
    </row>
    <row r="223" spans="11:14">
      <c r="K223" s="22"/>
      <c r="L223" s="22"/>
      <c r="M223" s="22"/>
      <c r="N223" s="22"/>
    </row>
    <row r="224" spans="11:14">
      <c r="K224" s="22"/>
      <c r="L224" s="22"/>
      <c r="M224" s="22"/>
      <c r="N224" s="22"/>
    </row>
    <row r="225" spans="11:14">
      <c r="K225" s="22"/>
      <c r="L225" s="22"/>
      <c r="M225" s="22"/>
      <c r="N225" s="22"/>
    </row>
    <row r="226" spans="11:14">
      <c r="K226" s="22"/>
      <c r="L226" s="22"/>
      <c r="M226" s="22"/>
      <c r="N226" s="22"/>
    </row>
    <row r="227" spans="11:14">
      <c r="K227" s="22"/>
      <c r="L227" s="22"/>
      <c r="M227" s="22"/>
      <c r="N227" s="22"/>
    </row>
    <row r="228" spans="11:14">
      <c r="K228" s="22"/>
      <c r="L228" s="22"/>
      <c r="M228" s="22"/>
      <c r="N228" s="22"/>
    </row>
    <row r="229" spans="11:14">
      <c r="K229" s="22"/>
      <c r="L229" s="22"/>
      <c r="M229" s="22"/>
      <c r="N229" s="22"/>
    </row>
    <row r="230" spans="11:14">
      <c r="K230" s="22"/>
      <c r="L230" s="22"/>
      <c r="M230" s="22"/>
      <c r="N230" s="22"/>
    </row>
    <row r="231" spans="11:14">
      <c r="K231" s="22"/>
      <c r="L231" s="22"/>
      <c r="M231" s="22"/>
      <c r="N231" s="22"/>
    </row>
    <row r="232" spans="11:14">
      <c r="K232" s="22"/>
      <c r="L232" s="22"/>
      <c r="M232" s="22"/>
      <c r="N232" s="22"/>
    </row>
    <row r="233" spans="11:14">
      <c r="K233" s="22"/>
      <c r="L233" s="22"/>
      <c r="M233" s="22"/>
      <c r="N233" s="22"/>
    </row>
    <row r="234" spans="11:14">
      <c r="K234" s="22"/>
      <c r="L234" s="22"/>
      <c r="M234" s="22"/>
      <c r="N234" s="22"/>
    </row>
    <row r="235" spans="11:14">
      <c r="K235" s="22"/>
      <c r="L235" s="22"/>
      <c r="M235" s="22"/>
      <c r="N235" s="22"/>
    </row>
    <row r="236" spans="11:14">
      <c r="K236" s="22"/>
      <c r="L236" s="22"/>
      <c r="M236" s="22"/>
      <c r="N236" s="22"/>
    </row>
    <row r="237" spans="11:14">
      <c r="K237" s="22"/>
      <c r="L237" s="22"/>
      <c r="M237" s="22"/>
      <c r="N237" s="22"/>
    </row>
    <row r="238" spans="11:14">
      <c r="K238" s="22"/>
      <c r="L238" s="22"/>
      <c r="M238" s="22"/>
      <c r="N238" s="22"/>
    </row>
    <row r="239" spans="11:14">
      <c r="K239" s="22"/>
      <c r="L239" s="22"/>
      <c r="M239" s="22"/>
      <c r="N239" s="22"/>
    </row>
    <row r="240" spans="11:14">
      <c r="K240" s="22"/>
      <c r="L240" s="22"/>
      <c r="M240" s="22"/>
      <c r="N240" s="22"/>
    </row>
    <row r="241" spans="11:14">
      <c r="K241" s="22"/>
      <c r="L241" s="22"/>
      <c r="M241" s="22"/>
      <c r="N241" s="22"/>
    </row>
    <row r="242" spans="11:14">
      <c r="K242" s="22"/>
      <c r="L242" s="22"/>
      <c r="M242" s="22"/>
      <c r="N242" s="22"/>
    </row>
    <row r="243" spans="11:14">
      <c r="K243" s="22"/>
      <c r="L243" s="22"/>
      <c r="M243" s="22"/>
      <c r="N243" s="22"/>
    </row>
    <row r="244" spans="11:14">
      <c r="K244" s="22"/>
      <c r="L244" s="22"/>
      <c r="M244" s="22"/>
      <c r="N244" s="22"/>
    </row>
    <row r="245" spans="11:14">
      <c r="K245" s="22"/>
      <c r="L245" s="22"/>
      <c r="M245" s="22"/>
      <c r="N245" s="22"/>
    </row>
    <row r="246" spans="11:14">
      <c r="K246" s="22"/>
      <c r="L246" s="22"/>
      <c r="M246" s="22"/>
      <c r="N246" s="22"/>
    </row>
    <row r="247" spans="11:14">
      <c r="K247" s="22"/>
      <c r="L247" s="22"/>
      <c r="M247" s="22"/>
      <c r="N247" s="22"/>
    </row>
    <row r="248" spans="11:14">
      <c r="K248" s="22"/>
      <c r="L248" s="22"/>
      <c r="M248" s="22"/>
      <c r="N248" s="22"/>
    </row>
    <row r="249" spans="11:14">
      <c r="K249" s="22"/>
      <c r="L249" s="22"/>
      <c r="M249" s="22"/>
      <c r="N249" s="22"/>
    </row>
    <row r="250" spans="11:14">
      <c r="K250" s="22"/>
      <c r="L250" s="22"/>
      <c r="M250" s="22"/>
      <c r="N250" s="22"/>
    </row>
    <row r="251" spans="11:14">
      <c r="K251" s="22"/>
      <c r="L251" s="22"/>
      <c r="M251" s="22"/>
      <c r="N251" s="22"/>
    </row>
    <row r="252" spans="11:14">
      <c r="K252" s="22"/>
      <c r="L252" s="22"/>
      <c r="M252" s="22"/>
      <c r="N252" s="22"/>
    </row>
    <row r="253" spans="11:14">
      <c r="K253" s="22"/>
      <c r="L253" s="22"/>
      <c r="M253" s="22"/>
      <c r="N253" s="22"/>
    </row>
    <row r="254" spans="11:14">
      <c r="K254" s="22"/>
      <c r="L254" s="22"/>
      <c r="M254" s="22"/>
      <c r="N254" s="22"/>
    </row>
    <row r="255" spans="11:14">
      <c r="K255" s="22"/>
      <c r="L255" s="22"/>
      <c r="M255" s="22"/>
      <c r="N255" s="22"/>
    </row>
    <row r="256" spans="11:14">
      <c r="K256" s="22"/>
      <c r="L256" s="22"/>
      <c r="M256" s="22"/>
      <c r="N256" s="22"/>
    </row>
    <row r="257" spans="11:14">
      <c r="K257" s="22"/>
      <c r="L257" s="22"/>
      <c r="M257" s="22"/>
      <c r="N257" s="22"/>
    </row>
    <row r="258" spans="11:14">
      <c r="K258" s="22"/>
      <c r="L258" s="22"/>
      <c r="M258" s="22"/>
      <c r="N258" s="22"/>
    </row>
    <row r="259" spans="11:14">
      <c r="K259" s="22"/>
      <c r="L259" s="22"/>
      <c r="M259" s="22"/>
      <c r="N259" s="22"/>
    </row>
    <row r="260" spans="11:14">
      <c r="K260" s="22"/>
      <c r="L260" s="22"/>
      <c r="M260" s="22"/>
      <c r="N260" s="22"/>
    </row>
    <row r="261" spans="11:14">
      <c r="K261" s="22"/>
      <c r="L261" s="22"/>
      <c r="M261" s="22"/>
      <c r="N261" s="22"/>
    </row>
    <row r="262" spans="11:14">
      <c r="K262" s="22"/>
      <c r="L262" s="22"/>
      <c r="M262" s="22"/>
      <c r="N262" s="22"/>
    </row>
    <row r="263" spans="11:14">
      <c r="K263" s="22"/>
      <c r="L263" s="22"/>
      <c r="M263" s="22"/>
      <c r="N263" s="22"/>
    </row>
    <row r="264" spans="11:14">
      <c r="K264" s="22"/>
      <c r="L264" s="22"/>
      <c r="M264" s="22"/>
      <c r="N264" s="22"/>
    </row>
    <row r="265" spans="11:14">
      <c r="K265" s="22"/>
      <c r="L265" s="22"/>
      <c r="M265" s="22"/>
      <c r="N265" s="22"/>
    </row>
    <row r="266" spans="11:14">
      <c r="K266" s="22"/>
      <c r="L266" s="22"/>
      <c r="M266" s="22"/>
      <c r="N266" s="22"/>
    </row>
    <row r="267" spans="11:14">
      <c r="K267" s="22"/>
      <c r="L267" s="22"/>
      <c r="M267" s="22"/>
      <c r="N267" s="22"/>
    </row>
    <row r="268" spans="11:14">
      <c r="K268" s="22"/>
      <c r="L268" s="22"/>
      <c r="M268" s="22"/>
      <c r="N268" s="22"/>
    </row>
    <row r="269" spans="11:14">
      <c r="K269" s="22"/>
      <c r="L269" s="22"/>
      <c r="M269" s="22"/>
      <c r="N269" s="22"/>
    </row>
    <row r="270" spans="11:14">
      <c r="K270" s="22"/>
      <c r="L270" s="22"/>
      <c r="M270" s="22"/>
      <c r="N270" s="22"/>
    </row>
    <row r="271" spans="11:14">
      <c r="K271" s="22"/>
      <c r="L271" s="22"/>
      <c r="M271" s="22"/>
      <c r="N271" s="22"/>
    </row>
    <row r="272" spans="11:14">
      <c r="K272" s="22"/>
      <c r="L272" s="22"/>
      <c r="M272" s="22"/>
      <c r="N272" s="22"/>
    </row>
    <row r="273" spans="11:14">
      <c r="K273" s="22"/>
      <c r="L273" s="22"/>
      <c r="M273" s="22"/>
      <c r="N273" s="22"/>
    </row>
    <row r="274" spans="11:14">
      <c r="K274" s="22"/>
      <c r="L274" s="22"/>
      <c r="M274" s="22"/>
      <c r="N274" s="22"/>
    </row>
    <row r="275" spans="11:14">
      <c r="K275" s="22"/>
      <c r="L275" s="22"/>
      <c r="M275" s="22"/>
      <c r="N275" s="22"/>
    </row>
    <row r="276" spans="11:14">
      <c r="K276" s="22"/>
      <c r="L276" s="22"/>
      <c r="M276" s="22"/>
      <c r="N276" s="22"/>
    </row>
    <row r="277" spans="11:14">
      <c r="K277" s="22"/>
      <c r="L277" s="22"/>
      <c r="M277" s="22"/>
      <c r="N277" s="22"/>
    </row>
    <row r="278" spans="11:14">
      <c r="K278" s="22"/>
      <c r="L278" s="22"/>
      <c r="M278" s="22"/>
      <c r="N278" s="22"/>
    </row>
    <row r="279" spans="11:14">
      <c r="K279" s="22"/>
      <c r="L279" s="22"/>
      <c r="M279" s="22"/>
      <c r="N279" s="22"/>
    </row>
    <row r="280" spans="11:14">
      <c r="K280" s="22"/>
      <c r="L280" s="22"/>
      <c r="M280" s="22"/>
      <c r="N280" s="22"/>
    </row>
    <row r="281" spans="11:14">
      <c r="K281" s="22"/>
      <c r="L281" s="22"/>
      <c r="M281" s="22"/>
      <c r="N281" s="22"/>
    </row>
    <row r="282" spans="11:14">
      <c r="K282" s="22"/>
      <c r="L282" s="22"/>
      <c r="M282" s="22"/>
      <c r="N282" s="22"/>
    </row>
    <row r="283" spans="11:14">
      <c r="K283" s="22"/>
      <c r="L283" s="22"/>
      <c r="M283" s="22"/>
      <c r="N283" s="22"/>
    </row>
    <row r="284" spans="11:14">
      <c r="K284" s="22"/>
      <c r="L284" s="22"/>
      <c r="M284" s="22"/>
      <c r="N284" s="22"/>
    </row>
    <row r="285" spans="11:14">
      <c r="K285" s="22"/>
      <c r="L285" s="22"/>
      <c r="M285" s="22"/>
      <c r="N285" s="22"/>
    </row>
    <row r="286" spans="11:14">
      <c r="K286" s="22"/>
      <c r="L286" s="22"/>
      <c r="M286" s="22"/>
      <c r="N286" s="22"/>
    </row>
    <row r="287" spans="11:14">
      <c r="K287" s="22"/>
      <c r="L287" s="22"/>
      <c r="M287" s="22"/>
      <c r="N287" s="22"/>
    </row>
    <row r="288" spans="11:14">
      <c r="K288" s="22"/>
      <c r="L288" s="22"/>
      <c r="M288" s="22"/>
      <c r="N288" s="22"/>
    </row>
    <row r="289" spans="11:14">
      <c r="K289" s="22"/>
      <c r="L289" s="22"/>
      <c r="M289" s="22"/>
      <c r="N289" s="22"/>
    </row>
    <row r="290" spans="11:14">
      <c r="K290" s="22"/>
      <c r="L290" s="22"/>
      <c r="M290" s="22"/>
      <c r="N290" s="22"/>
    </row>
    <row r="291" spans="11:14">
      <c r="K291" s="22"/>
      <c r="L291" s="22"/>
      <c r="M291" s="22"/>
      <c r="N291" s="22"/>
    </row>
    <row r="292" spans="11:14">
      <c r="K292" s="22"/>
      <c r="L292" s="22"/>
      <c r="M292" s="22"/>
      <c r="N292" s="22"/>
    </row>
    <row r="293" spans="11:14">
      <c r="K293" s="22"/>
      <c r="L293" s="22"/>
      <c r="M293" s="22"/>
      <c r="N293" s="22"/>
    </row>
    <row r="294" spans="11:14">
      <c r="K294" s="22"/>
      <c r="L294" s="22"/>
      <c r="M294" s="22"/>
      <c r="N294" s="22"/>
    </row>
    <row r="295" spans="11:14">
      <c r="K295" s="22"/>
      <c r="L295" s="22"/>
      <c r="M295" s="22"/>
      <c r="N295" s="22"/>
    </row>
    <row r="296" spans="11:14">
      <c r="K296" s="22"/>
      <c r="L296" s="22"/>
      <c r="M296" s="22"/>
      <c r="N296" s="22"/>
    </row>
    <row r="297" spans="11:14">
      <c r="K297" s="22"/>
      <c r="L297" s="22"/>
      <c r="M297" s="22"/>
      <c r="N297" s="22"/>
    </row>
    <row r="298" spans="11:14">
      <c r="K298" s="22"/>
      <c r="L298" s="22"/>
      <c r="M298" s="22"/>
      <c r="N298" s="22"/>
    </row>
    <row r="299" spans="11:14">
      <c r="K299" s="22"/>
      <c r="L299" s="22"/>
      <c r="M299" s="22"/>
      <c r="N299" s="22"/>
    </row>
    <row r="300" spans="11:14">
      <c r="K300" s="22"/>
      <c r="L300" s="22"/>
      <c r="M300" s="22"/>
      <c r="N300" s="22"/>
    </row>
    <row r="301" spans="11:14">
      <c r="K301" s="22"/>
      <c r="L301" s="22"/>
      <c r="M301" s="22"/>
      <c r="N301" s="22"/>
    </row>
    <row r="302" spans="11:14">
      <c r="K302" s="22"/>
      <c r="L302" s="22"/>
      <c r="M302" s="22"/>
      <c r="N302" s="22"/>
    </row>
    <row r="303" spans="11:14">
      <c r="K303" s="22"/>
      <c r="L303" s="22"/>
      <c r="M303" s="22"/>
      <c r="N303" s="22"/>
    </row>
    <row r="304" spans="11:14">
      <c r="K304" s="22"/>
      <c r="L304" s="22"/>
      <c r="M304" s="22"/>
      <c r="N304" s="22"/>
    </row>
    <row r="305" spans="11:14">
      <c r="K305" s="22"/>
      <c r="L305" s="22"/>
      <c r="M305" s="22"/>
      <c r="N305" s="22"/>
    </row>
    <row r="306" spans="11:14">
      <c r="K306" s="22"/>
      <c r="L306" s="22"/>
      <c r="M306" s="22"/>
      <c r="N306" s="22"/>
    </row>
    <row r="307" spans="11:14">
      <c r="K307" s="22"/>
      <c r="L307" s="22"/>
      <c r="M307" s="22"/>
      <c r="N307" s="22"/>
    </row>
    <row r="308" spans="11:14">
      <c r="K308" s="22"/>
      <c r="L308" s="22"/>
      <c r="M308" s="22"/>
      <c r="N308" s="22"/>
    </row>
    <row r="309" spans="11:14">
      <c r="K309" s="22"/>
      <c r="L309" s="22"/>
      <c r="M309" s="22"/>
      <c r="N309" s="22"/>
    </row>
    <row r="310" spans="11:14">
      <c r="K310" s="22"/>
      <c r="L310" s="22"/>
      <c r="M310" s="22"/>
      <c r="N310" s="22"/>
    </row>
    <row r="311" spans="11:14">
      <c r="K311" s="22"/>
      <c r="L311" s="22"/>
      <c r="M311" s="22"/>
      <c r="N311" s="22"/>
    </row>
    <row r="312" spans="11:14">
      <c r="K312" s="22"/>
      <c r="L312" s="22"/>
      <c r="M312" s="22"/>
      <c r="N312" s="22"/>
    </row>
    <row r="313" spans="11:14">
      <c r="K313" s="22"/>
      <c r="L313" s="22"/>
      <c r="M313" s="22"/>
      <c r="N313" s="22"/>
    </row>
    <row r="314" spans="11:14">
      <c r="K314" s="22"/>
      <c r="L314" s="22"/>
      <c r="M314" s="22"/>
      <c r="N314" s="22"/>
    </row>
    <row r="315" spans="11:14">
      <c r="K315" s="22"/>
      <c r="L315" s="22"/>
      <c r="M315" s="22"/>
      <c r="N315" s="22"/>
    </row>
    <row r="316" spans="11:14">
      <c r="K316" s="22"/>
      <c r="L316" s="22"/>
      <c r="M316" s="22"/>
      <c r="N316" s="22"/>
    </row>
    <row r="317" spans="11:14">
      <c r="K317" s="22"/>
      <c r="L317" s="22"/>
      <c r="M317" s="22"/>
      <c r="N317" s="22"/>
    </row>
    <row r="318" spans="11:14">
      <c r="K318" s="22"/>
      <c r="L318" s="22"/>
      <c r="M318" s="22"/>
      <c r="N318" s="22"/>
    </row>
    <row r="319" spans="11:14">
      <c r="K319" s="22"/>
      <c r="L319" s="22"/>
      <c r="M319" s="22"/>
      <c r="N319" s="22"/>
    </row>
    <row r="320" spans="11:14">
      <c r="K320" s="22"/>
      <c r="L320" s="22"/>
      <c r="M320" s="22"/>
      <c r="N320" s="22"/>
    </row>
    <row r="321" spans="11:14">
      <c r="K321" s="22"/>
      <c r="L321" s="22"/>
      <c r="M321" s="22"/>
      <c r="N321" s="22"/>
    </row>
    <row r="322" spans="11:14">
      <c r="K322" s="22"/>
      <c r="L322" s="22"/>
      <c r="M322" s="22"/>
      <c r="N322" s="22"/>
    </row>
    <row r="323" spans="11:14">
      <c r="K323" s="22"/>
      <c r="L323" s="22"/>
      <c r="M323" s="22"/>
      <c r="N323" s="22"/>
    </row>
    <row r="324" spans="11:14">
      <c r="K324" s="22"/>
      <c r="L324" s="22"/>
      <c r="M324" s="22"/>
      <c r="N324" s="22"/>
    </row>
    <row r="325" spans="11:14">
      <c r="K325" s="22"/>
      <c r="L325" s="22"/>
      <c r="M325" s="22"/>
      <c r="N325" s="22"/>
    </row>
    <row r="326" spans="11:14">
      <c r="K326" s="22"/>
      <c r="L326" s="22"/>
      <c r="M326" s="22"/>
      <c r="N326" s="22"/>
    </row>
    <row r="327" spans="11:14">
      <c r="K327" s="22"/>
      <c r="L327" s="22"/>
      <c r="M327" s="22"/>
      <c r="N327" s="22"/>
    </row>
    <row r="328" spans="11:14">
      <c r="K328" s="22"/>
      <c r="L328" s="22"/>
      <c r="M328" s="22"/>
      <c r="N328" s="22"/>
    </row>
    <row r="329" spans="11:14">
      <c r="K329" s="22"/>
      <c r="L329" s="22"/>
      <c r="M329" s="22"/>
      <c r="N329" s="22"/>
    </row>
    <row r="330" spans="11:14">
      <c r="K330" s="22"/>
      <c r="L330" s="22"/>
      <c r="M330" s="22"/>
      <c r="N330" s="22"/>
    </row>
    <row r="331" spans="11:14">
      <c r="K331" s="22"/>
      <c r="L331" s="22"/>
      <c r="M331" s="22"/>
      <c r="N331" s="22"/>
    </row>
    <row r="332" spans="11:14">
      <c r="K332" s="22"/>
      <c r="L332" s="22"/>
      <c r="M332" s="22"/>
      <c r="N332" s="22"/>
    </row>
    <row r="333" spans="11:14">
      <c r="K333" s="22"/>
      <c r="L333" s="22"/>
      <c r="M333" s="22"/>
      <c r="N333" s="22"/>
    </row>
    <row r="334" spans="11:14">
      <c r="K334" s="22"/>
      <c r="L334" s="22"/>
      <c r="M334" s="22"/>
      <c r="N334" s="22"/>
    </row>
    <row r="335" spans="11:14">
      <c r="K335" s="22"/>
      <c r="L335" s="22"/>
      <c r="M335" s="22"/>
      <c r="N335" s="22"/>
    </row>
    <row r="336" spans="11:14">
      <c r="K336" s="22"/>
      <c r="L336" s="22"/>
      <c r="M336" s="22"/>
      <c r="N336" s="22"/>
    </row>
    <row r="337" spans="11:14">
      <c r="K337" s="22"/>
      <c r="L337" s="22"/>
      <c r="M337" s="22"/>
      <c r="N337" s="22"/>
    </row>
    <row r="338" spans="11:14">
      <c r="K338" s="22"/>
      <c r="L338" s="22"/>
      <c r="M338" s="22"/>
      <c r="N338" s="22"/>
    </row>
    <row r="339" spans="11:14">
      <c r="K339" s="22"/>
      <c r="L339" s="22"/>
      <c r="M339" s="22"/>
      <c r="N339" s="22"/>
    </row>
    <row r="340" spans="11:14">
      <c r="K340" s="22"/>
      <c r="L340" s="22"/>
      <c r="M340" s="22"/>
      <c r="N340" s="22"/>
    </row>
    <row r="341" spans="11:14">
      <c r="K341" s="22"/>
      <c r="L341" s="22"/>
      <c r="M341" s="22"/>
      <c r="N341" s="22"/>
    </row>
    <row r="342" spans="11:14">
      <c r="K342" s="22"/>
      <c r="L342" s="22"/>
      <c r="M342" s="22"/>
      <c r="N342" s="22"/>
    </row>
    <row r="343" spans="11:14">
      <c r="K343" s="22"/>
      <c r="L343" s="22"/>
      <c r="M343" s="22"/>
      <c r="N343" s="22"/>
    </row>
    <row r="344" spans="11:14">
      <c r="K344" s="22"/>
      <c r="L344" s="22"/>
      <c r="M344" s="22"/>
      <c r="N344" s="22"/>
    </row>
    <row r="345" spans="11:14">
      <c r="K345" s="22"/>
      <c r="L345" s="22"/>
      <c r="M345" s="22"/>
      <c r="N345" s="22"/>
    </row>
    <row r="346" spans="11:14">
      <c r="K346" s="22"/>
      <c r="L346" s="22"/>
      <c r="M346" s="22"/>
      <c r="N346" s="22"/>
    </row>
    <row r="347" spans="11:14">
      <c r="K347" s="22"/>
      <c r="L347" s="22"/>
      <c r="M347" s="22"/>
      <c r="N347" s="22"/>
    </row>
    <row r="348" spans="11:14">
      <c r="K348" s="22"/>
      <c r="L348" s="22"/>
      <c r="M348" s="22"/>
      <c r="N348" s="22"/>
    </row>
    <row r="349" spans="11:14">
      <c r="K349" s="22"/>
      <c r="L349" s="22"/>
      <c r="M349" s="22"/>
      <c r="N349" s="22"/>
    </row>
    <row r="350" spans="11:14">
      <c r="K350" s="22"/>
      <c r="L350" s="22"/>
      <c r="M350" s="22"/>
      <c r="N350" s="22"/>
    </row>
    <row r="351" spans="11:14">
      <c r="K351" s="22"/>
      <c r="L351" s="22"/>
      <c r="M351" s="22"/>
      <c r="N351" s="22"/>
    </row>
    <row r="352" spans="11:14">
      <c r="K352" s="22"/>
      <c r="L352" s="22"/>
      <c r="M352" s="22"/>
      <c r="N352" s="22"/>
    </row>
    <row r="353" spans="11:14">
      <c r="K353" s="22"/>
      <c r="L353" s="22"/>
      <c r="M353" s="22"/>
      <c r="N353" s="22"/>
    </row>
    <row r="354" spans="11:14">
      <c r="K354" s="22"/>
      <c r="L354" s="22"/>
      <c r="M354" s="22"/>
      <c r="N354" s="22"/>
    </row>
    <row r="355" spans="11:14">
      <c r="K355" s="22"/>
      <c r="L355" s="22"/>
      <c r="M355" s="22"/>
      <c r="N355" s="22"/>
    </row>
    <row r="356" spans="11:14">
      <c r="K356" s="22"/>
      <c r="L356" s="22"/>
      <c r="M356" s="22"/>
      <c r="N356" s="22"/>
    </row>
    <row r="357" spans="11:14">
      <c r="K357" s="22"/>
      <c r="L357" s="22"/>
      <c r="M357" s="22"/>
      <c r="N357" s="22"/>
    </row>
    <row r="358" spans="11:14">
      <c r="K358" s="22"/>
      <c r="L358" s="22"/>
      <c r="M358" s="22"/>
      <c r="N358" s="22"/>
    </row>
    <row r="359" spans="11:14">
      <c r="K359" s="22"/>
      <c r="L359" s="22"/>
      <c r="M359" s="22"/>
      <c r="N359" s="22"/>
    </row>
    <row r="360" spans="11:14">
      <c r="K360" s="22"/>
      <c r="L360" s="22"/>
      <c r="M360" s="22"/>
      <c r="N360" s="22"/>
    </row>
    <row r="361" spans="11:14">
      <c r="K361" s="22"/>
      <c r="L361" s="22"/>
      <c r="M361" s="22"/>
      <c r="N361" s="22"/>
    </row>
    <row r="362" spans="11:14">
      <c r="K362" s="22"/>
      <c r="L362" s="22"/>
      <c r="M362" s="22"/>
      <c r="N362" s="22"/>
    </row>
    <row r="363" spans="11:14">
      <c r="K363" s="22"/>
      <c r="L363" s="22"/>
      <c r="M363" s="22"/>
      <c r="N363" s="22"/>
    </row>
    <row r="364" spans="11:14">
      <c r="K364" s="22"/>
      <c r="L364" s="22"/>
      <c r="M364" s="22"/>
      <c r="N364" s="22"/>
    </row>
    <row r="365" spans="11:14">
      <c r="K365" s="22"/>
      <c r="L365" s="22"/>
      <c r="M365" s="22"/>
      <c r="N365" s="22"/>
    </row>
    <row r="366" spans="11:14">
      <c r="K366" s="22"/>
      <c r="L366" s="22"/>
      <c r="M366" s="22"/>
      <c r="N366" s="22"/>
    </row>
    <row r="367" spans="11:14">
      <c r="K367" s="22"/>
      <c r="L367" s="22"/>
      <c r="M367" s="22"/>
      <c r="N367" s="22"/>
    </row>
    <row r="368" spans="11:14">
      <c r="K368" s="22"/>
      <c r="L368" s="22"/>
      <c r="M368" s="22"/>
      <c r="N368" s="22"/>
    </row>
    <row r="369" spans="11:14">
      <c r="K369" s="22"/>
      <c r="L369" s="22"/>
      <c r="M369" s="22"/>
      <c r="N369" s="22"/>
    </row>
    <row r="370" spans="11:14">
      <c r="K370" s="22"/>
      <c r="L370" s="22"/>
      <c r="M370" s="22"/>
      <c r="N370" s="22"/>
    </row>
    <row r="371" spans="11:14">
      <c r="K371" s="22"/>
      <c r="L371" s="22"/>
      <c r="M371" s="22"/>
      <c r="N371" s="22"/>
    </row>
    <row r="372" spans="11:14">
      <c r="K372" s="22"/>
      <c r="L372" s="22"/>
      <c r="M372" s="22"/>
      <c r="N372" s="22"/>
    </row>
    <row r="373" spans="11:14">
      <c r="K373" s="22"/>
      <c r="L373" s="22"/>
      <c r="M373" s="22"/>
      <c r="N373" s="22"/>
    </row>
    <row r="374" spans="11:14">
      <c r="K374" s="22"/>
      <c r="L374" s="22"/>
      <c r="M374" s="22"/>
      <c r="N374" s="22"/>
    </row>
    <row r="375" spans="11:14">
      <c r="K375" s="22"/>
      <c r="L375" s="22"/>
      <c r="M375" s="22"/>
      <c r="N375" s="22"/>
    </row>
    <row r="376" spans="11:14">
      <c r="K376" s="22"/>
      <c r="L376" s="22"/>
      <c r="M376" s="22"/>
      <c r="N376" s="22"/>
    </row>
    <row r="377" spans="11:14">
      <c r="K377" s="22"/>
      <c r="L377" s="22"/>
      <c r="M377" s="22"/>
      <c r="N377" s="22"/>
    </row>
    <row r="378" spans="11:14">
      <c r="K378" s="22"/>
      <c r="L378" s="22"/>
      <c r="M378" s="22"/>
      <c r="N378" s="22"/>
    </row>
    <row r="379" spans="11:14">
      <c r="K379" s="22"/>
      <c r="L379" s="22"/>
      <c r="M379" s="22"/>
      <c r="N379" s="22"/>
    </row>
    <row r="380" spans="11:14">
      <c r="K380" s="22"/>
      <c r="L380" s="22"/>
      <c r="M380" s="22"/>
      <c r="N380" s="22"/>
    </row>
    <row r="381" spans="11:14">
      <c r="K381" s="22"/>
      <c r="L381" s="22"/>
      <c r="M381" s="22"/>
      <c r="N381" s="22"/>
    </row>
    <row r="382" spans="11:14">
      <c r="K382" s="22"/>
      <c r="L382" s="22"/>
      <c r="M382" s="22"/>
      <c r="N382" s="22"/>
    </row>
    <row r="383" spans="11:14">
      <c r="K383" s="22"/>
      <c r="L383" s="22"/>
      <c r="M383" s="22"/>
      <c r="N383" s="22"/>
    </row>
    <row r="384" spans="11:14">
      <c r="K384" s="22"/>
      <c r="L384" s="22"/>
      <c r="M384" s="22"/>
      <c r="N384" s="22"/>
    </row>
    <row r="385" spans="11:14">
      <c r="K385" s="22"/>
      <c r="L385" s="22"/>
      <c r="M385" s="22"/>
      <c r="N385" s="22"/>
    </row>
    <row r="386" spans="11:14">
      <c r="K386" s="22"/>
      <c r="L386" s="22"/>
      <c r="M386" s="22"/>
      <c r="N386" s="22"/>
    </row>
    <row r="387" spans="11:14">
      <c r="K387" s="22"/>
      <c r="L387" s="22"/>
      <c r="M387" s="22"/>
      <c r="N387" s="22"/>
    </row>
    <row r="388" spans="11:14">
      <c r="K388" s="22"/>
      <c r="L388" s="22"/>
      <c r="M388" s="22"/>
      <c r="N388" s="22"/>
    </row>
    <row r="389" spans="11:14">
      <c r="K389" s="22"/>
      <c r="L389" s="22"/>
      <c r="M389" s="22"/>
      <c r="N389" s="22"/>
    </row>
    <row r="390" spans="11:14">
      <c r="K390" s="22"/>
      <c r="L390" s="22"/>
      <c r="M390" s="22"/>
      <c r="N390" s="22"/>
    </row>
    <row r="391" spans="11:14">
      <c r="K391" s="22"/>
      <c r="L391" s="22"/>
      <c r="M391" s="22"/>
      <c r="N391" s="22"/>
    </row>
    <row r="392" spans="11:14">
      <c r="K392" s="22"/>
      <c r="L392" s="22"/>
      <c r="M392" s="22"/>
      <c r="N392" s="22"/>
    </row>
    <row r="393" spans="11:14">
      <c r="K393" s="22"/>
      <c r="L393" s="22"/>
      <c r="M393" s="22"/>
      <c r="N393" s="22"/>
    </row>
    <row r="394" spans="11:14">
      <c r="K394" s="22"/>
      <c r="L394" s="22"/>
      <c r="M394" s="22"/>
      <c r="N394" s="22"/>
    </row>
    <row r="395" spans="11:14">
      <c r="K395" s="22"/>
      <c r="L395" s="22"/>
      <c r="M395" s="22"/>
      <c r="N395" s="22"/>
    </row>
    <row r="396" spans="11:14">
      <c r="K396" s="22"/>
      <c r="L396" s="22"/>
      <c r="M396" s="22"/>
      <c r="N396" s="22"/>
    </row>
    <row r="397" spans="11:14">
      <c r="K397" s="22"/>
      <c r="L397" s="22"/>
      <c r="M397" s="22"/>
      <c r="N397" s="22"/>
    </row>
    <row r="398" spans="11:14">
      <c r="K398" s="22"/>
      <c r="L398" s="22"/>
      <c r="M398" s="22"/>
      <c r="N398" s="22"/>
    </row>
    <row r="399" spans="11:14">
      <c r="K399" s="22"/>
      <c r="L399" s="22"/>
      <c r="M399" s="22"/>
      <c r="N399" s="22"/>
    </row>
    <row r="400" spans="11:14">
      <c r="K400" s="22"/>
      <c r="L400" s="22"/>
      <c r="M400" s="22"/>
      <c r="N400" s="22"/>
    </row>
    <row r="401" spans="11:14">
      <c r="K401" s="22"/>
      <c r="L401" s="22"/>
      <c r="M401" s="22"/>
      <c r="N401" s="22"/>
    </row>
    <row r="402" spans="11:14">
      <c r="K402" s="22"/>
      <c r="L402" s="22"/>
      <c r="M402" s="22"/>
      <c r="N402" s="22"/>
    </row>
    <row r="403" spans="11:14">
      <c r="K403" s="22"/>
      <c r="L403" s="22"/>
      <c r="M403" s="22"/>
      <c r="N403" s="22"/>
    </row>
    <row r="404" spans="11:14">
      <c r="K404" s="22"/>
      <c r="L404" s="22"/>
      <c r="M404" s="22"/>
      <c r="N404" s="22"/>
    </row>
    <row r="405" spans="11:14">
      <c r="K405" s="22"/>
      <c r="L405" s="22"/>
      <c r="M405" s="22"/>
      <c r="N405" s="22"/>
    </row>
    <row r="406" spans="11:14">
      <c r="K406" s="22"/>
      <c r="L406" s="22"/>
      <c r="M406" s="22"/>
      <c r="N406" s="22"/>
    </row>
    <row r="407" spans="11:14">
      <c r="K407" s="22"/>
      <c r="L407" s="22"/>
      <c r="M407" s="22"/>
      <c r="N407" s="22"/>
    </row>
    <row r="408" spans="11:14">
      <c r="K408" s="22"/>
      <c r="L408" s="22"/>
      <c r="M408" s="22"/>
      <c r="N408" s="22"/>
    </row>
    <row r="409" spans="11:14">
      <c r="K409" s="22"/>
      <c r="L409" s="22"/>
      <c r="M409" s="22"/>
      <c r="N409" s="22"/>
    </row>
    <row r="410" spans="11:14">
      <c r="K410" s="22"/>
      <c r="L410" s="22"/>
      <c r="M410" s="22"/>
      <c r="N410" s="22"/>
    </row>
    <row r="411" spans="11:14">
      <c r="K411" s="22"/>
      <c r="L411" s="22"/>
      <c r="M411" s="22"/>
      <c r="N411" s="22"/>
    </row>
    <row r="412" spans="11:14">
      <c r="K412" s="22"/>
      <c r="L412" s="22"/>
      <c r="M412" s="22"/>
      <c r="N412" s="22"/>
    </row>
    <row r="413" spans="11:14">
      <c r="K413" s="22"/>
      <c r="L413" s="22"/>
      <c r="M413" s="22"/>
      <c r="N413" s="22"/>
    </row>
    <row r="414" spans="11:14">
      <c r="K414" s="22"/>
      <c r="L414" s="22"/>
      <c r="M414" s="22"/>
      <c r="N414" s="22"/>
    </row>
    <row r="415" spans="11:14">
      <c r="K415" s="22"/>
      <c r="L415" s="22"/>
      <c r="M415" s="22"/>
      <c r="N415" s="22"/>
    </row>
    <row r="416" spans="11:14">
      <c r="K416" s="22"/>
      <c r="L416" s="22"/>
      <c r="M416" s="22"/>
      <c r="N416" s="22"/>
    </row>
    <row r="417" spans="11:14">
      <c r="K417" s="22"/>
      <c r="L417" s="22"/>
      <c r="M417" s="22"/>
      <c r="N417" s="22"/>
    </row>
    <row r="418" spans="11:14">
      <c r="K418" s="22"/>
      <c r="L418" s="22"/>
      <c r="M418" s="22"/>
      <c r="N418" s="22"/>
    </row>
    <row r="419" spans="11:14">
      <c r="K419" s="22"/>
      <c r="L419" s="22"/>
      <c r="M419" s="22"/>
      <c r="N419" s="22"/>
    </row>
    <row r="420" spans="11:14">
      <c r="K420" s="22"/>
      <c r="L420" s="22"/>
      <c r="M420" s="22"/>
      <c r="N420" s="22"/>
    </row>
    <row r="421" spans="11:14">
      <c r="K421" s="22"/>
      <c r="L421" s="22"/>
      <c r="M421" s="22"/>
      <c r="N421" s="22"/>
    </row>
    <row r="422" spans="11:14">
      <c r="K422" s="22"/>
      <c r="L422" s="22"/>
      <c r="M422" s="22"/>
      <c r="N422" s="22"/>
    </row>
    <row r="423" spans="11:14">
      <c r="K423" s="22"/>
      <c r="L423" s="22"/>
      <c r="M423" s="22"/>
      <c r="N423" s="22"/>
    </row>
    <row r="424" spans="11:14">
      <c r="K424" s="22"/>
      <c r="L424" s="22"/>
      <c r="M424" s="22"/>
      <c r="N424" s="22"/>
    </row>
    <row r="425" spans="11:14">
      <c r="K425" s="22"/>
      <c r="L425" s="22"/>
      <c r="M425" s="22"/>
      <c r="N425" s="22"/>
    </row>
    <row r="426" spans="11:14">
      <c r="K426" s="22"/>
      <c r="L426" s="22"/>
      <c r="M426" s="22"/>
      <c r="N426" s="22"/>
    </row>
    <row r="427" spans="11:14">
      <c r="K427" s="22"/>
      <c r="L427" s="22"/>
      <c r="M427" s="22"/>
      <c r="N427" s="22"/>
    </row>
    <row r="428" spans="11:14">
      <c r="K428" s="22"/>
      <c r="L428" s="22"/>
      <c r="M428" s="22"/>
      <c r="N428" s="22"/>
    </row>
    <row r="429" spans="11:14">
      <c r="K429" s="22"/>
      <c r="L429" s="22"/>
      <c r="M429" s="22"/>
      <c r="N429" s="22"/>
    </row>
    <row r="430" spans="11:14">
      <c r="K430" s="22"/>
      <c r="L430" s="22"/>
      <c r="M430" s="22"/>
      <c r="N430" s="22"/>
    </row>
    <row r="431" spans="11:14">
      <c r="K431" s="22"/>
      <c r="L431" s="22"/>
      <c r="M431" s="22"/>
      <c r="N431" s="22"/>
    </row>
    <row r="432" spans="11:14">
      <c r="K432" s="22"/>
      <c r="L432" s="22"/>
      <c r="M432" s="22"/>
      <c r="N432" s="22"/>
    </row>
    <row r="433" spans="11:14">
      <c r="K433" s="22"/>
      <c r="L433" s="22"/>
      <c r="M433" s="22"/>
      <c r="N433" s="22"/>
    </row>
    <row r="434" spans="11:14">
      <c r="K434" s="22"/>
      <c r="L434" s="22"/>
      <c r="M434" s="22"/>
      <c r="N434" s="22"/>
    </row>
    <row r="435" spans="11:14">
      <c r="K435" s="22"/>
      <c r="L435" s="22"/>
      <c r="M435" s="22"/>
      <c r="N435" s="22"/>
    </row>
    <row r="436" spans="11:14">
      <c r="K436" s="22"/>
      <c r="L436" s="22"/>
      <c r="M436" s="22"/>
      <c r="N436" s="22"/>
    </row>
    <row r="437" spans="11:14">
      <c r="K437" s="22"/>
      <c r="L437" s="22"/>
      <c r="M437" s="22"/>
      <c r="N437" s="22"/>
    </row>
    <row r="438" spans="11:14">
      <c r="K438" s="22"/>
      <c r="L438" s="22"/>
      <c r="M438" s="22"/>
      <c r="N438" s="22"/>
    </row>
    <row r="439" spans="11:14">
      <c r="K439" s="22"/>
      <c r="L439" s="22"/>
      <c r="M439" s="22"/>
      <c r="N439" s="22"/>
    </row>
    <row r="440" spans="11:14">
      <c r="K440" s="22"/>
      <c r="L440" s="22"/>
      <c r="M440" s="22"/>
      <c r="N440" s="22"/>
    </row>
    <row r="441" spans="11:14">
      <c r="K441" s="22"/>
      <c r="L441" s="22"/>
      <c r="M441" s="22"/>
      <c r="N441" s="22"/>
    </row>
    <row r="442" spans="11:14">
      <c r="K442" s="22"/>
      <c r="L442" s="22"/>
      <c r="M442" s="22"/>
      <c r="N442" s="22"/>
    </row>
    <row r="443" spans="11:14">
      <c r="K443" s="22"/>
      <c r="L443" s="22"/>
      <c r="M443" s="22"/>
      <c r="N443" s="22"/>
    </row>
    <row r="444" spans="11:14">
      <c r="K444" s="22"/>
      <c r="L444" s="22"/>
      <c r="M444" s="22"/>
      <c r="N444" s="22"/>
    </row>
    <row r="445" spans="11:14">
      <c r="K445" s="22"/>
      <c r="L445" s="22"/>
      <c r="M445" s="22"/>
      <c r="N445" s="22"/>
    </row>
    <row r="446" spans="11:14">
      <c r="K446" s="22"/>
      <c r="L446" s="22"/>
      <c r="M446" s="22"/>
      <c r="N446" s="22"/>
    </row>
    <row r="447" spans="11:14">
      <c r="K447" s="22"/>
      <c r="L447" s="22"/>
      <c r="M447" s="22"/>
      <c r="N447" s="22"/>
    </row>
    <row r="448" spans="11:14">
      <c r="K448" s="22"/>
      <c r="L448" s="22"/>
      <c r="M448" s="22"/>
      <c r="N448" s="22"/>
    </row>
    <row r="449" spans="11:14">
      <c r="K449" s="22"/>
      <c r="L449" s="22"/>
      <c r="M449" s="22"/>
      <c r="N449" s="22"/>
    </row>
    <row r="450" spans="11:14">
      <c r="K450" s="22"/>
      <c r="L450" s="22"/>
      <c r="M450" s="22"/>
      <c r="N450" s="22"/>
    </row>
    <row r="451" spans="11:14">
      <c r="K451" s="22"/>
      <c r="L451" s="22"/>
      <c r="M451" s="22"/>
      <c r="N451" s="22"/>
    </row>
    <row r="452" spans="11:14">
      <c r="K452" s="22"/>
      <c r="L452" s="22"/>
      <c r="M452" s="22"/>
      <c r="N452" s="22"/>
    </row>
    <row r="453" spans="11:14">
      <c r="K453" s="22"/>
      <c r="L453" s="22"/>
      <c r="M453" s="22"/>
      <c r="N453" s="22"/>
    </row>
    <row r="454" spans="11:14">
      <c r="K454" s="22"/>
      <c r="L454" s="22"/>
      <c r="M454" s="22"/>
      <c r="N454" s="22"/>
    </row>
    <row r="455" spans="11:14">
      <c r="K455" s="22"/>
      <c r="L455" s="22"/>
      <c r="M455" s="22"/>
      <c r="N455" s="22"/>
    </row>
    <row r="456" spans="11:14">
      <c r="K456" s="22"/>
      <c r="L456" s="22"/>
      <c r="M456" s="22"/>
      <c r="N456" s="22"/>
    </row>
    <row r="457" spans="11:14">
      <c r="K457" s="22"/>
      <c r="L457" s="22"/>
      <c r="M457" s="22"/>
      <c r="N457" s="22"/>
    </row>
    <row r="458" spans="11:14">
      <c r="K458" s="22"/>
      <c r="L458" s="22"/>
      <c r="M458" s="22"/>
      <c r="N458" s="22"/>
    </row>
    <row r="459" spans="11:14">
      <c r="K459" s="22"/>
      <c r="L459" s="22"/>
      <c r="M459" s="22"/>
      <c r="N459" s="22"/>
    </row>
    <row r="460" spans="11:14">
      <c r="K460" s="22"/>
      <c r="L460" s="22"/>
      <c r="M460" s="22"/>
      <c r="N460" s="22"/>
    </row>
    <row r="461" spans="11:14">
      <c r="K461" s="22"/>
      <c r="L461" s="22"/>
      <c r="M461" s="22"/>
      <c r="N461" s="22"/>
    </row>
    <row r="462" spans="11:14">
      <c r="K462" s="22"/>
      <c r="L462" s="22"/>
      <c r="M462" s="22"/>
      <c r="N462" s="22"/>
    </row>
    <row r="463" spans="11:14">
      <c r="K463" s="22"/>
      <c r="L463" s="22"/>
      <c r="M463" s="22"/>
      <c r="N463" s="22"/>
    </row>
    <row r="464" spans="11:14">
      <c r="K464" s="22"/>
      <c r="L464" s="22"/>
      <c r="M464" s="22"/>
      <c r="N464" s="22"/>
    </row>
    <row r="465" spans="11:14">
      <c r="K465" s="22"/>
      <c r="L465" s="22"/>
      <c r="M465" s="22"/>
      <c r="N465" s="22"/>
    </row>
    <row r="466" spans="11:14">
      <c r="K466" s="22"/>
      <c r="L466" s="22"/>
      <c r="M466" s="22"/>
      <c r="N466" s="22"/>
    </row>
    <row r="467" spans="11:14">
      <c r="K467" s="22"/>
      <c r="L467" s="22"/>
      <c r="M467" s="22"/>
      <c r="N467" s="22"/>
    </row>
    <row r="468" spans="11:14">
      <c r="K468" s="22"/>
      <c r="L468" s="22"/>
      <c r="M468" s="22"/>
      <c r="N468" s="22"/>
    </row>
    <row r="469" spans="11:14">
      <c r="K469" s="22"/>
      <c r="L469" s="22"/>
      <c r="M469" s="22"/>
      <c r="N469" s="22"/>
    </row>
    <row r="470" spans="11:14">
      <c r="K470" s="22"/>
      <c r="L470" s="22"/>
      <c r="M470" s="22"/>
      <c r="N470" s="22"/>
    </row>
    <row r="471" spans="11:14">
      <c r="K471" s="22"/>
      <c r="L471" s="22"/>
      <c r="M471" s="22"/>
      <c r="N471" s="22"/>
    </row>
    <row r="472" spans="11:14">
      <c r="K472" s="22"/>
      <c r="L472" s="22"/>
      <c r="M472" s="22"/>
      <c r="N472" s="22"/>
    </row>
    <row r="473" spans="11:14">
      <c r="K473" s="22"/>
      <c r="L473" s="22"/>
      <c r="M473" s="22"/>
      <c r="N473" s="22"/>
    </row>
    <row r="474" spans="11:14">
      <c r="K474" s="22"/>
      <c r="L474" s="22"/>
      <c r="M474" s="22"/>
      <c r="N474" s="22"/>
    </row>
    <row r="475" spans="11:14">
      <c r="K475" s="22"/>
      <c r="L475" s="22"/>
      <c r="M475" s="22"/>
      <c r="N475" s="22"/>
    </row>
    <row r="476" spans="11:14">
      <c r="K476" s="22"/>
      <c r="L476" s="22"/>
      <c r="M476" s="22"/>
      <c r="N476" s="22"/>
    </row>
    <row r="477" spans="11:14">
      <c r="K477" s="22"/>
      <c r="L477" s="22"/>
      <c r="M477" s="22"/>
      <c r="N477" s="22"/>
    </row>
    <row r="478" spans="11:14">
      <c r="K478" s="22"/>
      <c r="L478" s="22"/>
      <c r="M478" s="22"/>
      <c r="N478" s="22"/>
    </row>
    <row r="479" spans="11:14">
      <c r="K479" s="22"/>
      <c r="L479" s="22"/>
      <c r="M479" s="22"/>
      <c r="N479" s="22"/>
    </row>
    <row r="480" spans="11:14">
      <c r="K480" s="22"/>
      <c r="L480" s="22"/>
      <c r="M480" s="22"/>
      <c r="N480" s="22"/>
    </row>
    <row r="481" spans="11:14">
      <c r="K481" s="22"/>
      <c r="L481" s="22"/>
      <c r="M481" s="22"/>
      <c r="N481" s="22"/>
    </row>
    <row r="482" spans="11:14">
      <c r="K482" s="22"/>
      <c r="L482" s="22"/>
      <c r="M482" s="22"/>
      <c r="N482" s="22"/>
    </row>
    <row r="483" spans="11:14">
      <c r="K483" s="22"/>
      <c r="L483" s="22"/>
      <c r="M483" s="22"/>
      <c r="N483" s="22"/>
    </row>
    <row r="484" spans="11:14">
      <c r="K484" s="22"/>
      <c r="L484" s="22"/>
      <c r="M484" s="22"/>
      <c r="N484" s="22"/>
    </row>
    <row r="485" spans="11:14">
      <c r="K485" s="22"/>
      <c r="L485" s="22"/>
      <c r="M485" s="22"/>
      <c r="N485" s="22"/>
    </row>
    <row r="486" spans="11:14">
      <c r="K486" s="22"/>
      <c r="L486" s="22"/>
      <c r="M486" s="22"/>
      <c r="N486" s="22"/>
    </row>
    <row r="487" spans="11:14">
      <c r="K487" s="22"/>
      <c r="L487" s="22"/>
      <c r="M487" s="22"/>
      <c r="N487" s="22"/>
    </row>
    <row r="488" spans="11:14">
      <c r="K488" s="22"/>
      <c r="L488" s="22"/>
      <c r="M488" s="22"/>
      <c r="N488" s="22"/>
    </row>
    <row r="489" spans="11:14">
      <c r="K489" s="22"/>
      <c r="L489" s="22"/>
      <c r="M489" s="22"/>
      <c r="N489" s="22"/>
    </row>
    <row r="490" spans="11:14">
      <c r="K490" s="22"/>
      <c r="L490" s="22"/>
      <c r="M490" s="22"/>
      <c r="N490" s="22"/>
    </row>
    <row r="491" spans="11:14">
      <c r="K491" s="22"/>
      <c r="L491" s="22"/>
      <c r="M491" s="22"/>
      <c r="N491" s="22"/>
    </row>
    <row r="492" spans="11:14">
      <c r="K492" s="22"/>
      <c r="L492" s="22"/>
      <c r="M492" s="22"/>
      <c r="N492" s="22"/>
    </row>
    <row r="493" spans="11:14">
      <c r="K493" s="22"/>
      <c r="L493" s="22"/>
      <c r="M493" s="22"/>
      <c r="N493" s="22"/>
    </row>
    <row r="494" spans="11:14">
      <c r="K494" s="22"/>
      <c r="L494" s="22"/>
      <c r="M494" s="22"/>
      <c r="N494" s="22"/>
    </row>
    <row r="495" spans="11:14">
      <c r="K495" s="22"/>
      <c r="L495" s="22"/>
      <c r="M495" s="22"/>
      <c r="N495" s="22"/>
    </row>
    <row r="496" spans="11:14">
      <c r="K496" s="22"/>
      <c r="L496" s="22"/>
      <c r="M496" s="22"/>
      <c r="N496" s="22"/>
    </row>
    <row r="497" spans="11:14">
      <c r="K497" s="22"/>
      <c r="L497" s="22"/>
      <c r="M497" s="22"/>
      <c r="N497" s="22"/>
    </row>
    <row r="498" spans="11:14">
      <c r="K498" s="22"/>
      <c r="L498" s="22"/>
      <c r="M498" s="22"/>
      <c r="N498" s="22"/>
    </row>
    <row r="499" spans="11:14">
      <c r="K499" s="22"/>
      <c r="L499" s="22"/>
      <c r="M499" s="22"/>
      <c r="N499" s="22"/>
    </row>
    <row r="500" spans="11:14">
      <c r="K500" s="22"/>
      <c r="L500" s="22"/>
      <c r="M500" s="22"/>
      <c r="N500" s="22"/>
    </row>
    <row r="501" spans="11:14">
      <c r="K501" s="22"/>
      <c r="L501" s="22"/>
      <c r="M501" s="22"/>
      <c r="N501" s="22"/>
    </row>
    <row r="502" spans="11:14">
      <c r="K502" s="22"/>
      <c r="L502" s="22"/>
      <c r="M502" s="22"/>
      <c r="N502" s="22"/>
    </row>
    <row r="503" spans="11:14">
      <c r="K503" s="22"/>
      <c r="L503" s="22"/>
      <c r="M503" s="22"/>
      <c r="N503" s="22"/>
    </row>
    <row r="504" spans="11:14">
      <c r="K504" s="22"/>
      <c r="L504" s="22"/>
      <c r="M504" s="22"/>
      <c r="N504" s="22"/>
    </row>
    <row r="505" spans="11:14">
      <c r="K505" s="22"/>
      <c r="L505" s="22"/>
      <c r="M505" s="22"/>
      <c r="N505" s="22"/>
    </row>
    <row r="506" spans="11:14">
      <c r="K506" s="22"/>
      <c r="L506" s="22"/>
      <c r="M506" s="22"/>
      <c r="N506" s="22"/>
    </row>
    <row r="507" spans="11:14">
      <c r="K507" s="22"/>
      <c r="L507" s="22"/>
      <c r="M507" s="22"/>
      <c r="N507" s="22"/>
    </row>
    <row r="508" spans="11:14">
      <c r="K508" s="22"/>
      <c r="L508" s="22"/>
      <c r="M508" s="22"/>
      <c r="N508" s="22"/>
    </row>
    <row r="509" spans="11:14">
      <c r="K509" s="22"/>
      <c r="L509" s="22"/>
      <c r="M509" s="22"/>
      <c r="N509" s="22"/>
    </row>
    <row r="510" spans="11:14">
      <c r="K510" s="22"/>
      <c r="L510" s="22"/>
      <c r="M510" s="22"/>
      <c r="N510" s="22"/>
    </row>
    <row r="511" spans="11:14">
      <c r="K511" s="22"/>
      <c r="L511" s="22"/>
      <c r="M511" s="22"/>
      <c r="N511" s="22"/>
    </row>
    <row r="512" spans="11:14">
      <c r="K512" s="22"/>
      <c r="L512" s="22"/>
      <c r="M512" s="22"/>
      <c r="N512" s="22"/>
    </row>
    <row r="513" spans="11:14">
      <c r="K513" s="22"/>
      <c r="L513" s="22"/>
      <c r="M513" s="22"/>
      <c r="N513" s="22"/>
    </row>
    <row r="514" spans="11:14">
      <c r="K514" s="22"/>
      <c r="L514" s="22"/>
      <c r="M514" s="22"/>
      <c r="N514" s="22"/>
    </row>
    <row r="515" spans="11:14">
      <c r="K515" s="22"/>
      <c r="L515" s="22"/>
      <c r="M515" s="22"/>
      <c r="N515" s="22"/>
    </row>
    <row r="516" spans="11:14">
      <c r="K516" s="22"/>
      <c r="L516" s="22"/>
      <c r="M516" s="22"/>
      <c r="N516" s="22"/>
    </row>
    <row r="517" spans="11:14">
      <c r="K517" s="22"/>
      <c r="L517" s="22"/>
      <c r="M517" s="22"/>
      <c r="N517" s="22"/>
    </row>
    <row r="518" spans="11:14">
      <c r="K518" s="22"/>
      <c r="L518" s="22"/>
      <c r="M518" s="22"/>
      <c r="N518" s="22"/>
    </row>
    <row r="519" spans="11:14">
      <c r="K519" s="22"/>
      <c r="L519" s="22"/>
      <c r="M519" s="22"/>
      <c r="N519" s="22"/>
    </row>
    <row r="520" spans="11:14">
      <c r="K520" s="22"/>
      <c r="L520" s="22"/>
      <c r="M520" s="22"/>
      <c r="N520" s="22"/>
    </row>
    <row r="521" spans="11:14">
      <c r="K521" s="22"/>
      <c r="L521" s="22"/>
      <c r="M521" s="22"/>
      <c r="N521" s="22"/>
    </row>
    <row r="522" spans="11:14">
      <c r="K522" s="22"/>
      <c r="L522" s="22"/>
      <c r="M522" s="22"/>
      <c r="N522" s="22"/>
    </row>
    <row r="523" spans="11:14">
      <c r="K523" s="22"/>
      <c r="L523" s="22"/>
      <c r="M523" s="22"/>
      <c r="N523" s="22"/>
    </row>
    <row r="524" spans="11:14">
      <c r="K524" s="22"/>
      <c r="L524" s="22"/>
      <c r="M524" s="22"/>
      <c r="N524" s="22"/>
    </row>
    <row r="525" spans="11:14">
      <c r="K525" s="22"/>
      <c r="L525" s="22"/>
      <c r="M525" s="22"/>
      <c r="N525" s="22"/>
    </row>
    <row r="526" spans="11:14">
      <c r="K526" s="22"/>
      <c r="L526" s="22"/>
      <c r="M526" s="22"/>
      <c r="N526" s="22"/>
    </row>
    <row r="527" spans="11:14">
      <c r="K527" s="22"/>
      <c r="L527" s="22"/>
      <c r="M527" s="22"/>
      <c r="N527" s="22"/>
    </row>
    <row r="528" spans="11:14">
      <c r="K528" s="22"/>
      <c r="L528" s="22"/>
      <c r="M528" s="22"/>
      <c r="N528" s="22"/>
    </row>
    <row r="529" spans="11:14">
      <c r="K529" s="22"/>
      <c r="L529" s="22"/>
      <c r="M529" s="22"/>
      <c r="N529" s="22"/>
    </row>
    <row r="530" spans="11:14">
      <c r="K530" s="22"/>
      <c r="L530" s="22"/>
      <c r="M530" s="22"/>
      <c r="N530" s="22"/>
    </row>
    <row r="531" spans="11:14">
      <c r="K531" s="22"/>
      <c r="L531" s="22"/>
      <c r="M531" s="22"/>
      <c r="N531" s="22"/>
    </row>
    <row r="532" spans="11:14">
      <c r="K532" s="22"/>
      <c r="L532" s="22"/>
      <c r="M532" s="22"/>
      <c r="N532" s="22"/>
    </row>
    <row r="533" spans="11:14">
      <c r="K533" s="22"/>
      <c r="L533" s="22"/>
      <c r="M533" s="22"/>
      <c r="N533" s="22"/>
    </row>
    <row r="534" spans="11:14">
      <c r="K534" s="22"/>
      <c r="L534" s="22"/>
      <c r="M534" s="22"/>
      <c r="N534" s="22"/>
    </row>
    <row r="535" spans="11:14">
      <c r="K535" s="22"/>
      <c r="L535" s="22"/>
      <c r="M535" s="22"/>
      <c r="N535" s="22"/>
    </row>
    <row r="536" spans="11:14">
      <c r="K536" s="22"/>
      <c r="L536" s="22"/>
      <c r="M536" s="22"/>
      <c r="N536" s="22"/>
    </row>
    <row r="537" spans="11:14">
      <c r="K537" s="22"/>
      <c r="L537" s="22"/>
      <c r="M537" s="22"/>
      <c r="N537" s="22"/>
    </row>
    <row r="538" spans="11:14">
      <c r="K538" s="22"/>
      <c r="L538" s="22"/>
      <c r="M538" s="22"/>
      <c r="N538" s="22"/>
    </row>
    <row r="539" spans="11:14">
      <c r="K539" s="22"/>
      <c r="L539" s="22"/>
      <c r="M539" s="22"/>
      <c r="N539" s="22"/>
    </row>
    <row r="540" spans="11:14">
      <c r="K540" s="22"/>
      <c r="L540" s="22"/>
      <c r="M540" s="22"/>
      <c r="N540" s="22"/>
    </row>
    <row r="541" spans="11:14">
      <c r="K541" s="22"/>
      <c r="L541" s="22"/>
      <c r="M541" s="22"/>
      <c r="N541" s="22"/>
    </row>
    <row r="542" spans="11:14">
      <c r="K542" s="22"/>
      <c r="L542" s="22"/>
      <c r="M542" s="22"/>
      <c r="N542" s="22"/>
    </row>
    <row r="543" spans="11:14">
      <c r="K543" s="22"/>
      <c r="L543" s="22"/>
      <c r="M543" s="22"/>
      <c r="N543" s="22"/>
    </row>
    <row r="544" spans="11:14">
      <c r="K544" s="22"/>
      <c r="L544" s="22"/>
      <c r="M544" s="22"/>
      <c r="N544" s="22"/>
    </row>
    <row r="545" spans="11:14">
      <c r="K545" s="22"/>
      <c r="L545" s="22"/>
      <c r="M545" s="22"/>
      <c r="N545" s="22"/>
    </row>
    <row r="546" spans="11:14">
      <c r="K546" s="22"/>
      <c r="L546" s="22"/>
      <c r="M546" s="22"/>
      <c r="N546" s="22"/>
    </row>
    <row r="547" spans="11:14">
      <c r="K547" s="22"/>
      <c r="L547" s="22"/>
      <c r="M547" s="22"/>
      <c r="N547" s="22"/>
    </row>
    <row r="548" spans="11:14">
      <c r="K548" s="22"/>
      <c r="L548" s="22"/>
      <c r="M548" s="22"/>
      <c r="N548" s="22"/>
    </row>
    <row r="549" spans="11:14">
      <c r="K549" s="22"/>
      <c r="L549" s="22"/>
      <c r="M549" s="22"/>
      <c r="N549" s="22"/>
    </row>
    <row r="550" spans="11:14">
      <c r="K550" s="22"/>
      <c r="L550" s="22"/>
      <c r="M550" s="22"/>
      <c r="N550" s="22"/>
    </row>
    <row r="551" spans="11:14">
      <c r="K551" s="22"/>
      <c r="L551" s="22"/>
      <c r="M551" s="22"/>
      <c r="N551" s="22"/>
    </row>
    <row r="552" spans="11:14">
      <c r="K552" s="22"/>
      <c r="L552" s="22"/>
      <c r="M552" s="22"/>
      <c r="N552" s="22"/>
    </row>
    <row r="553" spans="11:14">
      <c r="K553" s="22"/>
      <c r="L553" s="22"/>
      <c r="M553" s="22"/>
      <c r="N553" s="22"/>
    </row>
    <row r="554" spans="11:14">
      <c r="K554" s="22"/>
      <c r="L554" s="22"/>
      <c r="M554" s="22"/>
      <c r="N554" s="22"/>
    </row>
    <row r="555" spans="11:14">
      <c r="K555" s="22"/>
      <c r="L555" s="22"/>
      <c r="M555" s="22"/>
      <c r="N555" s="22"/>
    </row>
    <row r="556" spans="11:14">
      <c r="K556" s="22"/>
      <c r="L556" s="22"/>
      <c r="M556" s="22"/>
      <c r="N556" s="22"/>
    </row>
    <row r="557" spans="11:14">
      <c r="K557" s="22"/>
      <c r="L557" s="22"/>
      <c r="M557" s="22"/>
      <c r="N557" s="22"/>
    </row>
    <row r="558" spans="11:14">
      <c r="K558" s="22"/>
      <c r="L558" s="22"/>
      <c r="M558" s="22"/>
      <c r="N558" s="22"/>
    </row>
    <row r="559" spans="11:14">
      <c r="K559" s="22"/>
      <c r="L559" s="22"/>
      <c r="M559" s="22"/>
      <c r="N559" s="22"/>
    </row>
    <row r="560" spans="11:14">
      <c r="K560" s="22"/>
      <c r="L560" s="22"/>
      <c r="M560" s="22"/>
      <c r="N560" s="22"/>
    </row>
    <row r="561" spans="11:14">
      <c r="K561" s="22"/>
      <c r="L561" s="22"/>
      <c r="M561" s="22"/>
      <c r="N561" s="22"/>
    </row>
    <row r="562" spans="11:14">
      <c r="K562" s="22"/>
      <c r="L562" s="22"/>
      <c r="M562" s="22"/>
      <c r="N562" s="22"/>
    </row>
    <row r="563" spans="11:14">
      <c r="K563" s="22"/>
      <c r="L563" s="22"/>
      <c r="M563" s="22"/>
      <c r="N563" s="22"/>
    </row>
    <row r="564" spans="11:14">
      <c r="K564" s="22"/>
      <c r="L564" s="22"/>
      <c r="M564" s="22"/>
      <c r="N564" s="22"/>
    </row>
    <row r="565" spans="11:14">
      <c r="K565" s="22"/>
      <c r="L565" s="22"/>
      <c r="M565" s="22"/>
      <c r="N565" s="22"/>
    </row>
    <row r="566" spans="11:14">
      <c r="K566" s="22"/>
      <c r="L566" s="22"/>
      <c r="M566" s="22"/>
      <c r="N566" s="22"/>
    </row>
    <row r="567" spans="11:14">
      <c r="K567" s="22"/>
      <c r="L567" s="22"/>
      <c r="M567" s="22"/>
      <c r="N567" s="22"/>
    </row>
    <row r="568" spans="11:14">
      <c r="K568" s="22"/>
      <c r="L568" s="22"/>
      <c r="M568" s="22"/>
      <c r="N568" s="22"/>
    </row>
    <row r="569" spans="11:14">
      <c r="K569" s="22"/>
      <c r="L569" s="22"/>
      <c r="M569" s="22"/>
      <c r="N569" s="22"/>
    </row>
    <row r="570" spans="11:14">
      <c r="K570" s="22"/>
      <c r="L570" s="22"/>
      <c r="M570" s="22"/>
      <c r="N570" s="22"/>
    </row>
    <row r="571" spans="11:14">
      <c r="K571" s="22"/>
      <c r="L571" s="22"/>
      <c r="M571" s="22"/>
      <c r="N571" s="22"/>
    </row>
    <row r="572" spans="11:14">
      <c r="K572" s="22"/>
      <c r="L572" s="22"/>
      <c r="M572" s="22"/>
      <c r="N572" s="22"/>
    </row>
    <row r="573" spans="11:14">
      <c r="K573" s="22"/>
      <c r="L573" s="22"/>
      <c r="M573" s="22"/>
      <c r="N573" s="22"/>
    </row>
    <row r="574" spans="11:14">
      <c r="K574" s="22"/>
      <c r="L574" s="22"/>
      <c r="M574" s="22"/>
      <c r="N574" s="22"/>
    </row>
    <row r="575" spans="11:14">
      <c r="K575" s="22"/>
      <c r="L575" s="22"/>
      <c r="M575" s="22"/>
      <c r="N575" s="22"/>
    </row>
    <row r="576" spans="11:14">
      <c r="K576" s="22"/>
      <c r="L576" s="22"/>
      <c r="M576" s="22"/>
      <c r="N576" s="22"/>
    </row>
    <row r="577" spans="11:14">
      <c r="K577" s="22"/>
      <c r="L577" s="22"/>
      <c r="M577" s="22"/>
      <c r="N577" s="22"/>
    </row>
    <row r="578" spans="11:14">
      <c r="K578" s="22"/>
      <c r="L578" s="22"/>
      <c r="M578" s="22"/>
      <c r="N578" s="22"/>
    </row>
    <row r="579" spans="11:14">
      <c r="K579" s="22"/>
      <c r="L579" s="22"/>
      <c r="M579" s="22"/>
      <c r="N579" s="22"/>
    </row>
    <row r="580" spans="11:14">
      <c r="K580" s="22"/>
      <c r="L580" s="22"/>
      <c r="M580" s="22"/>
      <c r="N580" s="22"/>
    </row>
    <row r="581" spans="11:14">
      <c r="K581" s="22"/>
      <c r="L581" s="22"/>
      <c r="M581" s="22"/>
      <c r="N581" s="22"/>
    </row>
    <row r="582" spans="11:14">
      <c r="K582" s="22"/>
      <c r="L582" s="22"/>
      <c r="M582" s="22"/>
      <c r="N582" s="22"/>
    </row>
    <row r="583" spans="11:14">
      <c r="K583" s="22"/>
      <c r="L583" s="22"/>
      <c r="M583" s="22"/>
      <c r="N583" s="22"/>
    </row>
    <row r="584" spans="11:14">
      <c r="K584" s="22"/>
      <c r="L584" s="22"/>
      <c r="M584" s="22"/>
      <c r="N584" s="22"/>
    </row>
    <row r="585" spans="11:14">
      <c r="K585" s="22"/>
      <c r="L585" s="22"/>
      <c r="M585" s="22"/>
      <c r="N585" s="22"/>
    </row>
    <row r="586" spans="11:14">
      <c r="K586" s="22"/>
      <c r="L586" s="22"/>
      <c r="M586" s="22"/>
      <c r="N586" s="22"/>
    </row>
    <row r="587" spans="11:14">
      <c r="K587" s="22"/>
      <c r="L587" s="22"/>
      <c r="M587" s="22"/>
      <c r="N587" s="22"/>
    </row>
    <row r="588" spans="11:14">
      <c r="K588" s="22"/>
      <c r="L588" s="22"/>
      <c r="M588" s="22"/>
      <c r="N588" s="22"/>
    </row>
    <row r="589" spans="11:14">
      <c r="K589" s="22"/>
      <c r="L589" s="22"/>
      <c r="M589" s="22"/>
      <c r="N589" s="22"/>
    </row>
    <row r="590" spans="11:14">
      <c r="K590" s="22"/>
      <c r="L590" s="22"/>
      <c r="M590" s="22"/>
      <c r="N590" s="22"/>
    </row>
    <row r="591" spans="11:14">
      <c r="K591" s="22"/>
      <c r="L591" s="22"/>
      <c r="M591" s="22"/>
      <c r="N591" s="22"/>
    </row>
    <row r="592" spans="11:14">
      <c r="K592" s="22"/>
      <c r="L592" s="22"/>
      <c r="M592" s="22"/>
      <c r="N592" s="22"/>
    </row>
    <row r="593" spans="11:14">
      <c r="K593" s="22"/>
      <c r="L593" s="22"/>
      <c r="M593" s="22"/>
      <c r="N593" s="22"/>
    </row>
    <row r="594" spans="11:14">
      <c r="K594" s="22"/>
      <c r="L594" s="22"/>
      <c r="M594" s="22"/>
      <c r="N594" s="22"/>
    </row>
    <row r="595" spans="11:14">
      <c r="K595" s="22"/>
      <c r="L595" s="22"/>
      <c r="M595" s="22"/>
      <c r="N595" s="22"/>
    </row>
    <row r="596" spans="11:14">
      <c r="K596" s="22"/>
      <c r="L596" s="22"/>
      <c r="M596" s="22"/>
      <c r="N596" s="22"/>
    </row>
    <row r="597" spans="11:14">
      <c r="K597" s="22"/>
      <c r="L597" s="22"/>
      <c r="M597" s="22"/>
      <c r="N597" s="22"/>
    </row>
    <row r="598" spans="11:14">
      <c r="K598" s="22"/>
      <c r="L598" s="22"/>
      <c r="M598" s="22"/>
      <c r="N598" s="22"/>
    </row>
    <row r="599" spans="11:14">
      <c r="K599" s="22"/>
      <c r="L599" s="22"/>
      <c r="M599" s="22"/>
      <c r="N599" s="22"/>
    </row>
    <row r="600" spans="11:14">
      <c r="K600" s="22"/>
      <c r="L600" s="22"/>
      <c r="M600" s="22"/>
      <c r="N600" s="22"/>
    </row>
    <row r="601" spans="11:14">
      <c r="K601" s="22"/>
      <c r="L601" s="22"/>
      <c r="M601" s="22"/>
      <c r="N601" s="22"/>
    </row>
    <row r="602" spans="11:14">
      <c r="K602" s="22"/>
      <c r="L602" s="22"/>
      <c r="M602" s="22"/>
      <c r="N602" s="22"/>
    </row>
    <row r="603" spans="11:14">
      <c r="K603" s="22"/>
      <c r="L603" s="22"/>
      <c r="M603" s="22"/>
      <c r="N603" s="22"/>
    </row>
    <row r="604" spans="11:14">
      <c r="K604" s="22"/>
      <c r="L604" s="22"/>
      <c r="M604" s="22"/>
      <c r="N604" s="22"/>
    </row>
    <row r="605" spans="11:14">
      <c r="K605" s="22"/>
      <c r="L605" s="22"/>
      <c r="M605" s="22"/>
      <c r="N605" s="22"/>
    </row>
    <row r="606" spans="11:14">
      <c r="K606" s="22"/>
      <c r="L606" s="22"/>
      <c r="M606" s="22"/>
      <c r="N606" s="22"/>
    </row>
    <row r="607" spans="11:14">
      <c r="K607" s="22"/>
      <c r="L607" s="22"/>
      <c r="M607" s="22"/>
      <c r="N607" s="22"/>
    </row>
    <row r="608" spans="11:14">
      <c r="K608" s="22"/>
      <c r="L608" s="22"/>
      <c r="M608" s="22"/>
      <c r="N608" s="22"/>
    </row>
    <row r="609" spans="11:14">
      <c r="K609" s="22"/>
      <c r="L609" s="22"/>
      <c r="M609" s="22"/>
      <c r="N609" s="22"/>
    </row>
    <row r="610" spans="11:14">
      <c r="K610" s="22"/>
      <c r="L610" s="22"/>
      <c r="M610" s="22"/>
      <c r="N610" s="22"/>
    </row>
    <row r="611" spans="11:14">
      <c r="K611" s="22"/>
      <c r="L611" s="22"/>
      <c r="M611" s="22"/>
      <c r="N611" s="22"/>
    </row>
    <row r="612" spans="11:14">
      <c r="K612" s="22"/>
      <c r="L612" s="22"/>
      <c r="M612" s="22"/>
      <c r="N612" s="22"/>
    </row>
    <row r="613" spans="11:14">
      <c r="K613" s="22"/>
      <c r="L613" s="22"/>
      <c r="M613" s="22"/>
      <c r="N613" s="22"/>
    </row>
    <row r="614" spans="11:14">
      <c r="K614" s="22"/>
      <c r="L614" s="22"/>
      <c r="M614" s="22"/>
      <c r="N614" s="22"/>
    </row>
    <row r="615" spans="11:14">
      <c r="K615" s="22"/>
      <c r="L615" s="22"/>
      <c r="M615" s="22"/>
      <c r="N615" s="22"/>
    </row>
    <row r="616" spans="11:14">
      <c r="K616" s="22"/>
      <c r="L616" s="22"/>
      <c r="M616" s="22"/>
      <c r="N616" s="22"/>
    </row>
    <row r="617" spans="11:14">
      <c r="K617" s="22"/>
      <c r="L617" s="22"/>
      <c r="M617" s="22"/>
      <c r="N617" s="22"/>
    </row>
    <row r="618" spans="11:14">
      <c r="K618" s="22"/>
      <c r="L618" s="22"/>
      <c r="M618" s="22"/>
      <c r="N618" s="22"/>
    </row>
    <row r="619" spans="11:14">
      <c r="K619" s="22"/>
      <c r="L619" s="22"/>
      <c r="M619" s="22"/>
      <c r="N619" s="22"/>
    </row>
    <row r="620" spans="11:14">
      <c r="K620" s="22"/>
      <c r="L620" s="22"/>
      <c r="M620" s="22"/>
      <c r="N620" s="22"/>
    </row>
    <row r="621" spans="11:14">
      <c r="K621" s="22"/>
      <c r="L621" s="22"/>
      <c r="M621" s="22"/>
      <c r="N621" s="22"/>
    </row>
    <row r="622" spans="11:14">
      <c r="K622" s="22"/>
      <c r="L622" s="22"/>
      <c r="M622" s="22"/>
      <c r="N622" s="22"/>
    </row>
    <row r="623" spans="11:14">
      <c r="K623" s="22"/>
      <c r="L623" s="22"/>
      <c r="M623" s="22"/>
      <c r="N623" s="22"/>
    </row>
    <row r="624" spans="11:14">
      <c r="K624" s="22"/>
      <c r="L624" s="22"/>
      <c r="M624" s="22"/>
      <c r="N624" s="22"/>
    </row>
    <row r="625" spans="11:14">
      <c r="K625" s="22"/>
      <c r="L625" s="22"/>
      <c r="M625" s="22"/>
      <c r="N625" s="22"/>
    </row>
    <row r="626" spans="11:14">
      <c r="K626" s="22"/>
      <c r="L626" s="22"/>
      <c r="M626" s="22"/>
      <c r="N626" s="22"/>
    </row>
    <row r="627" spans="11:14">
      <c r="K627" s="22"/>
      <c r="L627" s="22"/>
      <c r="M627" s="22"/>
      <c r="N627" s="22"/>
    </row>
    <row r="628" spans="11:14">
      <c r="K628" s="22"/>
      <c r="L628" s="22"/>
      <c r="M628" s="22"/>
      <c r="N628" s="22"/>
    </row>
    <row r="629" spans="11:14">
      <c r="K629" s="22"/>
      <c r="L629" s="22"/>
      <c r="M629" s="22"/>
      <c r="N629" s="22"/>
    </row>
    <row r="630" spans="11:14">
      <c r="K630" s="22"/>
      <c r="L630" s="22"/>
      <c r="M630" s="22"/>
      <c r="N630" s="22"/>
    </row>
    <row r="631" spans="11:14">
      <c r="K631" s="22"/>
      <c r="L631" s="22"/>
      <c r="M631" s="22"/>
      <c r="N631" s="22"/>
    </row>
    <row r="632" spans="11:14">
      <c r="K632" s="22"/>
      <c r="L632" s="22"/>
      <c r="M632" s="22"/>
      <c r="N632" s="22"/>
    </row>
    <row r="633" spans="11:14">
      <c r="K633" s="22"/>
      <c r="L633" s="22"/>
      <c r="M633" s="22"/>
      <c r="N633" s="22"/>
    </row>
    <row r="634" spans="11:14">
      <c r="K634" s="22"/>
      <c r="L634" s="22"/>
      <c r="M634" s="22"/>
      <c r="N634" s="22"/>
    </row>
    <row r="635" spans="11:14">
      <c r="K635" s="22"/>
      <c r="L635" s="22"/>
      <c r="M635" s="22"/>
      <c r="N635" s="22"/>
    </row>
    <row r="636" spans="11:14">
      <c r="K636" s="22"/>
      <c r="L636" s="22"/>
      <c r="M636" s="22"/>
      <c r="N636" s="22"/>
    </row>
    <row r="637" spans="11:14">
      <c r="K637" s="22"/>
      <c r="L637" s="22"/>
      <c r="M637" s="22"/>
      <c r="N637" s="22"/>
    </row>
    <row r="638" spans="11:14">
      <c r="K638" s="22"/>
      <c r="L638" s="22"/>
      <c r="M638" s="22"/>
      <c r="N638" s="22"/>
    </row>
    <row r="639" spans="11:14">
      <c r="K639" s="22"/>
      <c r="L639" s="22"/>
      <c r="M639" s="22"/>
      <c r="N639" s="22"/>
    </row>
    <row r="640" spans="11:14">
      <c r="K640" s="22"/>
      <c r="L640" s="22"/>
      <c r="M640" s="22"/>
      <c r="N640" s="22"/>
    </row>
    <row r="641" spans="11:14">
      <c r="K641" s="22"/>
      <c r="L641" s="22"/>
      <c r="M641" s="22"/>
      <c r="N641" s="22"/>
    </row>
    <row r="642" spans="11:14">
      <c r="K642" s="22"/>
      <c r="L642" s="22"/>
      <c r="M642" s="22"/>
      <c r="N642" s="22"/>
    </row>
    <row r="643" spans="11:14">
      <c r="K643" s="22"/>
      <c r="L643" s="22"/>
      <c r="M643" s="22"/>
      <c r="N643" s="22"/>
    </row>
    <row r="644" spans="11:14">
      <c r="K644" s="22"/>
      <c r="L644" s="22"/>
      <c r="M644" s="22"/>
      <c r="N644" s="22"/>
    </row>
    <row r="645" spans="11:14">
      <c r="K645" s="22"/>
      <c r="L645" s="22"/>
      <c r="M645" s="22"/>
      <c r="N645" s="22"/>
    </row>
    <row r="646" spans="11:14">
      <c r="K646" s="22"/>
      <c r="L646" s="22"/>
      <c r="M646" s="22"/>
      <c r="N646" s="22"/>
    </row>
    <row r="647" spans="11:14">
      <c r="K647" s="22"/>
      <c r="L647" s="22"/>
      <c r="M647" s="22"/>
      <c r="N647" s="22"/>
    </row>
    <row r="648" spans="11:14">
      <c r="K648" s="22"/>
      <c r="L648" s="22"/>
      <c r="M648" s="22"/>
      <c r="N648" s="22"/>
    </row>
    <row r="649" spans="11:14">
      <c r="K649" s="22"/>
      <c r="L649" s="22"/>
      <c r="M649" s="22"/>
      <c r="N649" s="22"/>
    </row>
    <row r="650" spans="11:14">
      <c r="K650" s="22"/>
      <c r="L650" s="22"/>
      <c r="M650" s="22"/>
      <c r="N650" s="22"/>
    </row>
    <row r="651" spans="11:14">
      <c r="K651" s="22"/>
      <c r="L651" s="22"/>
      <c r="M651" s="22"/>
      <c r="N651" s="22"/>
    </row>
    <row r="652" spans="11:14">
      <c r="K652" s="22"/>
      <c r="L652" s="22"/>
      <c r="M652" s="22"/>
      <c r="N652" s="22"/>
    </row>
    <row r="653" spans="11:14">
      <c r="K653" s="22"/>
      <c r="L653" s="22"/>
      <c r="M653" s="22"/>
      <c r="N653" s="22"/>
    </row>
    <row r="654" spans="11:14">
      <c r="K654" s="22"/>
      <c r="L654" s="22"/>
      <c r="M654" s="22"/>
      <c r="N654" s="22"/>
    </row>
    <row r="655" spans="11:14">
      <c r="K655" s="22"/>
      <c r="L655" s="22"/>
      <c r="M655" s="22"/>
      <c r="N655" s="22"/>
    </row>
    <row r="656" spans="11:14">
      <c r="K656" s="22"/>
      <c r="L656" s="22"/>
      <c r="M656" s="22"/>
      <c r="N656" s="22"/>
    </row>
    <row r="657" spans="11:14">
      <c r="K657" s="22"/>
      <c r="L657" s="22"/>
      <c r="M657" s="22"/>
      <c r="N657" s="22"/>
    </row>
    <row r="658" spans="11:14">
      <c r="K658" s="22"/>
      <c r="L658" s="22"/>
      <c r="M658" s="22"/>
      <c r="N658" s="22"/>
    </row>
    <row r="659" spans="11:14">
      <c r="K659" s="22"/>
      <c r="L659" s="22"/>
      <c r="M659" s="22"/>
      <c r="N659" s="22"/>
    </row>
    <row r="660" spans="11:14">
      <c r="K660" s="22"/>
      <c r="L660" s="22"/>
      <c r="M660" s="22"/>
      <c r="N660" s="22"/>
    </row>
    <row r="661" spans="11:14">
      <c r="K661" s="22"/>
      <c r="L661" s="22"/>
      <c r="M661" s="22"/>
      <c r="N661" s="22"/>
    </row>
    <row r="662" spans="11:14">
      <c r="K662" s="22"/>
      <c r="L662" s="22"/>
      <c r="M662" s="22"/>
      <c r="N662" s="22"/>
    </row>
    <row r="663" spans="11:14">
      <c r="K663" s="22"/>
      <c r="L663" s="22"/>
      <c r="M663" s="22"/>
      <c r="N663" s="22"/>
    </row>
    <row r="664" spans="11:14">
      <c r="K664" s="22"/>
      <c r="L664" s="22"/>
      <c r="M664" s="22"/>
      <c r="N664" s="22"/>
    </row>
    <row r="665" spans="11:14">
      <c r="K665" s="22"/>
      <c r="L665" s="22"/>
      <c r="M665" s="22"/>
      <c r="N665" s="22"/>
    </row>
    <row r="666" spans="11:14">
      <c r="K666" s="22"/>
      <c r="L666" s="22"/>
      <c r="M666" s="22"/>
      <c r="N666" s="22"/>
    </row>
    <row r="667" spans="11:14">
      <c r="K667" s="22"/>
      <c r="L667" s="22"/>
      <c r="M667" s="22"/>
      <c r="N667" s="22"/>
    </row>
    <row r="668" spans="11:14">
      <c r="K668" s="22"/>
      <c r="L668" s="22"/>
      <c r="M668" s="22"/>
      <c r="N668" s="22"/>
    </row>
    <row r="669" spans="11:14">
      <c r="K669" s="22"/>
      <c r="L669" s="22"/>
      <c r="M669" s="22"/>
      <c r="N669" s="22"/>
    </row>
    <row r="670" spans="11:14">
      <c r="K670" s="22"/>
      <c r="L670" s="22"/>
      <c r="M670" s="22"/>
      <c r="N670" s="22"/>
    </row>
    <row r="671" spans="11:14">
      <c r="K671" s="22"/>
      <c r="L671" s="22"/>
      <c r="M671" s="22"/>
      <c r="N671" s="22"/>
    </row>
    <row r="672" spans="11:14">
      <c r="K672" s="22"/>
      <c r="L672" s="22"/>
      <c r="M672" s="22"/>
      <c r="N672" s="22"/>
    </row>
    <row r="673" spans="11:14">
      <c r="K673" s="22"/>
      <c r="L673" s="22"/>
      <c r="M673" s="22"/>
      <c r="N673" s="22"/>
    </row>
    <row r="674" spans="11:14">
      <c r="K674" s="22"/>
      <c r="L674" s="22"/>
      <c r="M674" s="22"/>
      <c r="N674" s="22"/>
    </row>
    <row r="675" spans="11:14">
      <c r="K675" s="22"/>
      <c r="L675" s="22"/>
      <c r="M675" s="22"/>
      <c r="N675" s="22"/>
    </row>
    <row r="676" spans="11:14">
      <c r="K676" s="22"/>
      <c r="L676" s="22"/>
      <c r="M676" s="22"/>
      <c r="N676" s="22"/>
    </row>
    <row r="677" spans="11:14">
      <c r="K677" s="22"/>
      <c r="L677" s="22"/>
      <c r="M677" s="22"/>
      <c r="N677" s="22"/>
    </row>
    <row r="678" spans="11:14">
      <c r="K678" s="22"/>
      <c r="L678" s="22"/>
      <c r="M678" s="22"/>
      <c r="N678" s="22"/>
    </row>
    <row r="679" spans="11:14">
      <c r="K679" s="22"/>
      <c r="L679" s="22"/>
      <c r="M679" s="22"/>
      <c r="N679" s="22"/>
    </row>
    <row r="680" spans="11:14">
      <c r="K680" s="22"/>
      <c r="L680" s="22"/>
      <c r="M680" s="22"/>
      <c r="N680" s="22"/>
    </row>
    <row r="681" spans="11:14">
      <c r="K681" s="22"/>
      <c r="L681" s="22"/>
      <c r="M681" s="22"/>
      <c r="N681" s="22"/>
    </row>
    <row r="682" spans="11:14">
      <c r="K682" s="22"/>
      <c r="L682" s="22"/>
      <c r="M682" s="22"/>
      <c r="N682" s="22"/>
    </row>
    <row r="683" spans="11:14">
      <c r="K683" s="22"/>
      <c r="L683" s="22"/>
      <c r="M683" s="22"/>
      <c r="N683" s="22"/>
    </row>
    <row r="684" spans="11:14">
      <c r="K684" s="22"/>
      <c r="L684" s="22"/>
      <c r="M684" s="22"/>
      <c r="N684" s="22"/>
    </row>
    <row r="685" spans="11:14">
      <c r="K685" s="22"/>
      <c r="L685" s="22"/>
      <c r="M685" s="22"/>
      <c r="N685" s="22"/>
    </row>
    <row r="686" spans="11:14">
      <c r="K686" s="22"/>
      <c r="L686" s="22"/>
      <c r="M686" s="22"/>
      <c r="N686" s="22"/>
    </row>
    <row r="687" spans="11:14">
      <c r="K687" s="22"/>
      <c r="L687" s="22"/>
      <c r="M687" s="22"/>
      <c r="N687" s="22"/>
    </row>
    <row r="688" spans="11:14">
      <c r="K688" s="22"/>
      <c r="L688" s="22"/>
      <c r="M688" s="22"/>
      <c r="N688" s="22"/>
    </row>
    <row r="689" spans="11:14">
      <c r="K689" s="22"/>
      <c r="L689" s="22"/>
      <c r="M689" s="22"/>
      <c r="N689" s="22"/>
    </row>
    <row r="690" spans="11:14">
      <c r="K690" s="22"/>
      <c r="L690" s="22"/>
      <c r="M690" s="22"/>
      <c r="N690" s="22"/>
    </row>
    <row r="691" spans="11:14">
      <c r="K691" s="22"/>
      <c r="L691" s="22"/>
      <c r="M691" s="22"/>
      <c r="N691" s="22"/>
    </row>
    <row r="692" spans="11:14">
      <c r="K692" s="22"/>
      <c r="L692" s="22"/>
      <c r="M692" s="22"/>
      <c r="N692" s="22"/>
    </row>
    <row r="693" spans="11:14">
      <c r="K693" s="22"/>
      <c r="L693" s="22"/>
      <c r="M693" s="22"/>
      <c r="N693" s="22"/>
    </row>
    <row r="694" spans="11:14">
      <c r="K694" s="22"/>
      <c r="L694" s="22"/>
      <c r="M694" s="22"/>
      <c r="N694" s="22"/>
    </row>
    <row r="695" spans="11:14">
      <c r="K695" s="22"/>
      <c r="L695" s="22"/>
      <c r="M695" s="22"/>
      <c r="N695" s="22"/>
    </row>
    <row r="696" spans="11:14">
      <c r="K696" s="22"/>
      <c r="L696" s="22"/>
      <c r="M696" s="22"/>
      <c r="N696" s="22"/>
    </row>
    <row r="697" spans="11:14">
      <c r="K697" s="22"/>
      <c r="L697" s="22"/>
      <c r="M697" s="22"/>
      <c r="N697" s="22"/>
    </row>
    <row r="698" spans="11:14">
      <c r="K698" s="22"/>
      <c r="L698" s="22"/>
      <c r="M698" s="22"/>
      <c r="N698" s="22"/>
    </row>
    <row r="699" spans="11:14">
      <c r="K699" s="22"/>
      <c r="L699" s="22"/>
      <c r="M699" s="22"/>
      <c r="N699" s="22"/>
    </row>
    <row r="700" spans="11:14">
      <c r="K700" s="22"/>
      <c r="L700" s="22"/>
      <c r="M700" s="22"/>
      <c r="N700" s="22"/>
    </row>
    <row r="701" spans="11:14">
      <c r="K701" s="22"/>
      <c r="L701" s="22"/>
      <c r="M701" s="22"/>
      <c r="N701" s="22"/>
    </row>
    <row r="702" spans="11:14">
      <c r="K702" s="22"/>
      <c r="L702" s="22"/>
      <c r="M702" s="22"/>
      <c r="N702" s="22"/>
    </row>
    <row r="703" spans="11:14">
      <c r="K703" s="22"/>
      <c r="L703" s="22"/>
      <c r="M703" s="22"/>
      <c r="N703" s="22"/>
    </row>
    <row r="704" spans="11:14">
      <c r="K704" s="22"/>
      <c r="L704" s="22"/>
      <c r="M704" s="22"/>
      <c r="N704" s="22"/>
    </row>
    <row r="705" spans="11:14">
      <c r="K705" s="22"/>
      <c r="L705" s="22"/>
      <c r="M705" s="22"/>
      <c r="N705" s="22"/>
    </row>
    <row r="706" spans="11:14">
      <c r="K706" s="22"/>
      <c r="L706" s="22"/>
      <c r="M706" s="22"/>
      <c r="N706" s="22"/>
    </row>
    <row r="707" spans="11:14">
      <c r="K707" s="22"/>
      <c r="L707" s="22"/>
      <c r="M707" s="22"/>
      <c r="N707" s="22"/>
    </row>
    <row r="708" spans="11:14">
      <c r="K708" s="22"/>
      <c r="L708" s="22"/>
      <c r="M708" s="22"/>
      <c r="N708" s="22"/>
    </row>
    <row r="709" spans="11:14">
      <c r="K709" s="22"/>
      <c r="L709" s="22"/>
      <c r="M709" s="22"/>
      <c r="N709" s="22"/>
    </row>
    <row r="710" spans="11:14">
      <c r="K710" s="22"/>
      <c r="L710" s="22"/>
      <c r="M710" s="22"/>
      <c r="N710" s="22"/>
    </row>
    <row r="711" spans="11:14">
      <c r="K711" s="22"/>
      <c r="L711" s="22"/>
      <c r="M711" s="22"/>
      <c r="N711" s="22"/>
    </row>
    <row r="712" spans="11:14">
      <c r="K712" s="22"/>
      <c r="L712" s="22"/>
      <c r="M712" s="22"/>
      <c r="N712" s="22"/>
    </row>
    <row r="713" spans="11:14">
      <c r="K713" s="22"/>
      <c r="L713" s="22"/>
      <c r="M713" s="22"/>
      <c r="N713" s="22"/>
    </row>
    <row r="714" spans="11:14">
      <c r="K714" s="22"/>
      <c r="L714" s="22"/>
      <c r="M714" s="22"/>
      <c r="N714" s="22"/>
    </row>
    <row r="715" spans="11:14">
      <c r="K715" s="22"/>
      <c r="L715" s="22"/>
      <c r="M715" s="22"/>
      <c r="N715" s="22"/>
    </row>
    <row r="716" spans="11:14">
      <c r="K716" s="22"/>
      <c r="L716" s="22"/>
      <c r="M716" s="22"/>
      <c r="N716" s="22"/>
    </row>
    <row r="717" spans="11:14">
      <c r="K717" s="22"/>
      <c r="L717" s="22"/>
      <c r="M717" s="22"/>
      <c r="N717" s="22"/>
    </row>
    <row r="718" spans="11:14">
      <c r="K718" s="22"/>
      <c r="L718" s="22"/>
      <c r="M718" s="22"/>
      <c r="N718" s="22"/>
    </row>
    <row r="719" spans="11:14">
      <c r="K719" s="22"/>
      <c r="L719" s="22"/>
      <c r="M719" s="22"/>
      <c r="N719" s="22"/>
    </row>
    <row r="720" spans="11:14">
      <c r="K720" s="22"/>
      <c r="L720" s="22"/>
      <c r="M720" s="22"/>
      <c r="N720" s="22"/>
    </row>
    <row r="721" spans="11:14">
      <c r="K721" s="22"/>
      <c r="L721" s="22"/>
      <c r="M721" s="22"/>
      <c r="N721" s="22"/>
    </row>
    <row r="722" spans="11:14">
      <c r="K722" s="22"/>
      <c r="L722" s="22"/>
      <c r="M722" s="22"/>
      <c r="N722" s="22"/>
    </row>
    <row r="723" spans="11:14">
      <c r="K723" s="22"/>
      <c r="L723" s="22"/>
      <c r="M723" s="22"/>
      <c r="N723" s="22"/>
    </row>
    <row r="724" spans="11:14">
      <c r="K724" s="22"/>
      <c r="L724" s="22"/>
      <c r="M724" s="22"/>
      <c r="N724" s="22"/>
    </row>
    <row r="725" spans="11:14">
      <c r="K725" s="22"/>
      <c r="L725" s="22"/>
      <c r="M725" s="22"/>
      <c r="N725" s="22"/>
    </row>
    <row r="726" spans="11:14">
      <c r="K726" s="22"/>
      <c r="L726" s="22"/>
      <c r="M726" s="22"/>
      <c r="N726" s="22"/>
    </row>
    <row r="727" spans="11:14">
      <c r="K727" s="22"/>
      <c r="L727" s="22"/>
      <c r="M727" s="22"/>
      <c r="N727" s="22"/>
    </row>
    <row r="728" spans="11:14">
      <c r="K728" s="22"/>
      <c r="L728" s="22"/>
      <c r="M728" s="22"/>
      <c r="N728" s="22"/>
    </row>
    <row r="729" spans="11:14">
      <c r="K729" s="22"/>
      <c r="L729" s="22"/>
      <c r="M729" s="22"/>
      <c r="N729" s="22"/>
    </row>
    <row r="730" spans="11:14">
      <c r="K730" s="22"/>
      <c r="L730" s="22"/>
      <c r="M730" s="22"/>
      <c r="N730" s="22"/>
    </row>
    <row r="731" spans="11:14">
      <c r="K731" s="22"/>
      <c r="L731" s="22"/>
      <c r="M731" s="22"/>
      <c r="N731" s="22"/>
    </row>
    <row r="732" spans="11:14">
      <c r="K732" s="22"/>
      <c r="L732" s="22"/>
      <c r="M732" s="22"/>
      <c r="N732" s="22"/>
    </row>
    <row r="733" spans="11:14">
      <c r="K733" s="22"/>
      <c r="L733" s="22"/>
      <c r="M733" s="22"/>
      <c r="N733" s="22"/>
    </row>
    <row r="734" spans="11:14">
      <c r="K734" s="22"/>
      <c r="L734" s="22"/>
      <c r="M734" s="22"/>
      <c r="N734" s="22"/>
    </row>
    <row r="735" spans="11:14">
      <c r="K735" s="22"/>
      <c r="L735" s="22"/>
      <c r="M735" s="22"/>
      <c r="N735" s="22"/>
    </row>
    <row r="736" spans="11:14">
      <c r="K736" s="22"/>
      <c r="L736" s="22"/>
      <c r="M736" s="22"/>
      <c r="N736" s="22"/>
    </row>
    <row r="737" spans="11:14">
      <c r="K737" s="22"/>
      <c r="L737" s="22"/>
      <c r="M737" s="22"/>
      <c r="N737" s="22"/>
    </row>
    <row r="738" spans="11:14">
      <c r="K738" s="22"/>
      <c r="L738" s="22"/>
      <c r="M738" s="22"/>
      <c r="N738" s="22"/>
    </row>
    <row r="739" spans="11:14">
      <c r="K739" s="22"/>
      <c r="L739" s="22"/>
      <c r="M739" s="22"/>
      <c r="N739" s="22"/>
    </row>
    <row r="740" spans="11:14">
      <c r="K740" s="22"/>
      <c r="L740" s="22"/>
      <c r="M740" s="22"/>
      <c r="N740" s="22"/>
    </row>
    <row r="741" spans="11:14">
      <c r="K741" s="22"/>
      <c r="L741" s="22"/>
      <c r="M741" s="22"/>
      <c r="N741" s="22"/>
    </row>
    <row r="742" spans="11:14">
      <c r="K742" s="22"/>
      <c r="L742" s="22"/>
      <c r="M742" s="22"/>
      <c r="N742" s="22"/>
    </row>
    <row r="743" spans="11:14">
      <c r="K743" s="22"/>
      <c r="L743" s="22"/>
      <c r="M743" s="22"/>
      <c r="N743" s="22"/>
    </row>
    <row r="744" spans="11:14">
      <c r="K744" s="22"/>
      <c r="L744" s="22"/>
      <c r="M744" s="22"/>
      <c r="N744" s="22"/>
    </row>
    <row r="745" spans="11:14">
      <c r="K745" s="22"/>
      <c r="L745" s="22"/>
      <c r="M745" s="22"/>
      <c r="N745" s="22"/>
    </row>
    <row r="746" spans="11:14">
      <c r="K746" s="22"/>
      <c r="L746" s="22"/>
      <c r="M746" s="22"/>
      <c r="N746" s="22"/>
    </row>
    <row r="747" spans="11:14">
      <c r="K747" s="22"/>
      <c r="L747" s="22"/>
      <c r="M747" s="22"/>
      <c r="N747" s="22"/>
    </row>
    <row r="748" spans="11:14">
      <c r="K748" s="22"/>
      <c r="L748" s="22"/>
      <c r="M748" s="22"/>
      <c r="N748" s="22"/>
    </row>
    <row r="749" spans="11:14">
      <c r="K749" s="22"/>
      <c r="L749" s="22"/>
      <c r="M749" s="22"/>
      <c r="N749" s="22"/>
    </row>
    <row r="750" spans="11:14">
      <c r="K750" s="22"/>
      <c r="L750" s="22"/>
      <c r="M750" s="22"/>
      <c r="N750" s="22"/>
    </row>
    <row r="751" spans="11:14">
      <c r="K751" s="22"/>
      <c r="L751" s="22"/>
      <c r="M751" s="22"/>
      <c r="N751" s="22"/>
    </row>
    <row r="752" spans="11:14">
      <c r="K752" s="22"/>
      <c r="L752" s="22"/>
      <c r="M752" s="22"/>
      <c r="N752" s="22"/>
    </row>
    <row r="753" spans="11:14">
      <c r="K753" s="22"/>
      <c r="L753" s="22"/>
      <c r="M753" s="22"/>
      <c r="N753" s="22"/>
    </row>
    <row r="754" spans="11:14">
      <c r="K754" s="22"/>
      <c r="L754" s="22"/>
      <c r="M754" s="22"/>
      <c r="N754" s="22"/>
    </row>
    <row r="755" spans="11:14">
      <c r="K755" s="22"/>
      <c r="L755" s="22"/>
      <c r="M755" s="22"/>
      <c r="N755" s="22"/>
    </row>
    <row r="756" spans="11:14">
      <c r="K756" s="22"/>
      <c r="L756" s="22"/>
      <c r="M756" s="22"/>
      <c r="N756" s="22"/>
    </row>
    <row r="757" spans="11:14">
      <c r="K757" s="22"/>
      <c r="L757" s="22"/>
      <c r="M757" s="22"/>
      <c r="N757" s="22"/>
    </row>
    <row r="758" spans="11:14">
      <c r="K758" s="22"/>
      <c r="L758" s="22"/>
      <c r="M758" s="22"/>
      <c r="N758" s="22"/>
    </row>
    <row r="759" spans="11:14">
      <c r="K759" s="22"/>
      <c r="L759" s="22"/>
      <c r="M759" s="22"/>
      <c r="N759" s="22"/>
    </row>
    <row r="760" spans="11:14">
      <c r="K760" s="22"/>
      <c r="L760" s="22"/>
      <c r="M760" s="22"/>
      <c r="N760" s="22"/>
    </row>
    <row r="761" spans="11:14">
      <c r="K761" s="22"/>
      <c r="L761" s="22"/>
      <c r="M761" s="22"/>
      <c r="N761" s="22"/>
    </row>
    <row r="762" spans="11:14">
      <c r="K762" s="22"/>
      <c r="L762" s="22"/>
      <c r="M762" s="22"/>
      <c r="N762" s="22"/>
    </row>
    <row r="763" spans="11:14">
      <c r="K763" s="22"/>
      <c r="L763" s="22"/>
      <c r="M763" s="22"/>
      <c r="N763" s="22"/>
    </row>
    <row r="764" spans="11:14">
      <c r="K764" s="22"/>
      <c r="L764" s="22"/>
      <c r="M764" s="22"/>
      <c r="N764" s="22"/>
    </row>
    <row r="765" spans="11:14">
      <c r="K765" s="22"/>
      <c r="L765" s="22"/>
      <c r="M765" s="22"/>
      <c r="N765" s="22"/>
    </row>
    <row r="766" spans="11:14">
      <c r="K766" s="22"/>
      <c r="L766" s="22"/>
      <c r="M766" s="22"/>
      <c r="N766" s="22"/>
    </row>
    <row r="767" spans="11:14">
      <c r="K767" s="22"/>
      <c r="L767" s="22"/>
      <c r="M767" s="22"/>
      <c r="N767" s="22"/>
    </row>
    <row r="768" spans="11:14">
      <c r="K768" s="22"/>
      <c r="L768" s="22"/>
      <c r="M768" s="22"/>
      <c r="N768" s="22"/>
    </row>
    <row r="769" spans="11:14">
      <c r="K769" s="22"/>
      <c r="L769" s="22"/>
      <c r="M769" s="22"/>
      <c r="N769" s="22"/>
    </row>
    <row r="770" spans="11:14">
      <c r="K770" s="22"/>
      <c r="L770" s="22"/>
      <c r="M770" s="22"/>
      <c r="N770" s="22"/>
    </row>
    <row r="771" spans="11:14">
      <c r="K771" s="22"/>
      <c r="L771" s="22"/>
      <c r="M771" s="22"/>
      <c r="N771" s="22"/>
    </row>
    <row r="772" spans="11:14">
      <c r="K772" s="22"/>
      <c r="L772" s="22"/>
      <c r="M772" s="22"/>
      <c r="N772" s="22"/>
    </row>
    <row r="773" spans="11:14">
      <c r="K773" s="22"/>
      <c r="L773" s="22"/>
      <c r="M773" s="22"/>
      <c r="N773" s="22"/>
    </row>
    <row r="774" spans="11:14">
      <c r="K774" s="22"/>
      <c r="L774" s="22"/>
      <c r="M774" s="22"/>
      <c r="N774" s="22"/>
    </row>
    <row r="775" spans="11:14">
      <c r="K775" s="22"/>
      <c r="L775" s="22"/>
      <c r="M775" s="22"/>
      <c r="N775" s="22"/>
    </row>
    <row r="776" spans="11:14">
      <c r="K776" s="22"/>
      <c r="L776" s="22"/>
      <c r="M776" s="22"/>
      <c r="N776" s="22"/>
    </row>
    <row r="777" spans="11:14">
      <c r="K777" s="22"/>
      <c r="L777" s="22"/>
      <c r="M777" s="22"/>
      <c r="N777" s="22"/>
    </row>
    <row r="778" spans="11:14">
      <c r="K778" s="22"/>
      <c r="L778" s="22"/>
      <c r="M778" s="22"/>
      <c r="N778" s="22"/>
    </row>
    <row r="779" spans="11:14">
      <c r="K779" s="22"/>
      <c r="L779" s="22"/>
      <c r="M779" s="22"/>
      <c r="N779" s="22"/>
    </row>
    <row r="780" spans="11:14">
      <c r="K780" s="22"/>
      <c r="L780" s="22"/>
      <c r="M780" s="22"/>
      <c r="N780" s="22"/>
    </row>
    <row r="781" spans="11:14">
      <c r="K781" s="22"/>
      <c r="L781" s="22"/>
      <c r="M781" s="22"/>
      <c r="N781" s="22"/>
    </row>
    <row r="782" spans="11:14">
      <c r="K782" s="22"/>
      <c r="L782" s="22"/>
      <c r="M782" s="22"/>
      <c r="N782" s="22"/>
    </row>
    <row r="783" spans="11:14">
      <c r="K783" s="22"/>
      <c r="L783" s="22"/>
      <c r="M783" s="22"/>
      <c r="N783" s="22"/>
    </row>
    <row r="784" spans="11:14">
      <c r="K784" s="22"/>
      <c r="L784" s="22"/>
      <c r="M784" s="22"/>
      <c r="N784" s="22"/>
    </row>
    <row r="785" spans="11:14">
      <c r="K785" s="22"/>
      <c r="L785" s="22"/>
      <c r="M785" s="22"/>
      <c r="N785" s="22"/>
    </row>
    <row r="786" spans="11:14">
      <c r="K786" s="22"/>
      <c r="L786" s="22"/>
      <c r="M786" s="22"/>
      <c r="N786" s="22"/>
    </row>
    <row r="787" spans="11:14">
      <c r="K787" s="22"/>
      <c r="L787" s="22"/>
      <c r="M787" s="22"/>
      <c r="N787" s="22"/>
    </row>
    <row r="788" spans="11:14">
      <c r="K788" s="22"/>
      <c r="L788" s="22"/>
      <c r="M788" s="22"/>
      <c r="N788" s="22"/>
    </row>
    <row r="789" spans="11:14">
      <c r="K789" s="22"/>
      <c r="L789" s="22"/>
      <c r="M789" s="22"/>
      <c r="N789" s="22"/>
    </row>
    <row r="790" spans="11:14">
      <c r="K790" s="22"/>
      <c r="L790" s="22"/>
      <c r="M790" s="22"/>
      <c r="N790" s="22"/>
    </row>
    <row r="791" spans="11:14">
      <c r="K791" s="22"/>
      <c r="L791" s="22"/>
      <c r="M791" s="22"/>
      <c r="N791" s="22"/>
    </row>
    <row r="792" spans="11:14">
      <c r="K792" s="22"/>
      <c r="L792" s="22"/>
      <c r="M792" s="22"/>
      <c r="N792" s="22"/>
    </row>
    <row r="793" spans="11:14">
      <c r="K793" s="22"/>
      <c r="L793" s="22"/>
      <c r="M793" s="22"/>
      <c r="N793" s="22"/>
    </row>
    <row r="794" spans="11:14">
      <c r="K794" s="22"/>
      <c r="L794" s="22"/>
      <c r="M794" s="22"/>
      <c r="N794" s="22"/>
    </row>
    <row r="795" spans="11:14">
      <c r="K795" s="22"/>
      <c r="L795" s="22"/>
      <c r="M795" s="22"/>
      <c r="N795" s="22"/>
    </row>
    <row r="796" spans="11:14">
      <c r="K796" s="22"/>
      <c r="L796" s="22"/>
      <c r="M796" s="22"/>
      <c r="N796" s="22"/>
    </row>
    <row r="797" spans="11:14">
      <c r="K797" s="22"/>
      <c r="L797" s="22"/>
      <c r="M797" s="22"/>
      <c r="N797" s="22"/>
    </row>
    <row r="798" spans="11:14">
      <c r="K798" s="22"/>
      <c r="L798" s="22"/>
      <c r="M798" s="22"/>
      <c r="N798" s="22"/>
    </row>
    <row r="799" spans="11:14">
      <c r="K799" s="22"/>
      <c r="L799" s="22"/>
      <c r="M799" s="22"/>
      <c r="N799" s="22"/>
    </row>
    <row r="800" spans="11:14">
      <c r="K800" s="22"/>
      <c r="L800" s="22"/>
      <c r="M800" s="22"/>
      <c r="N800" s="22"/>
    </row>
    <row r="801" spans="11:14">
      <c r="K801" s="22"/>
      <c r="L801" s="22"/>
      <c r="M801" s="22"/>
      <c r="N801" s="22"/>
    </row>
    <row r="802" spans="11:14">
      <c r="K802" s="22"/>
      <c r="L802" s="22"/>
      <c r="M802" s="22"/>
      <c r="N802" s="22"/>
    </row>
    <row r="803" spans="11:14">
      <c r="K803" s="22"/>
      <c r="L803" s="22"/>
      <c r="M803" s="22"/>
      <c r="N803" s="22"/>
    </row>
    <row r="804" spans="11:14">
      <c r="K804" s="22"/>
      <c r="L804" s="22"/>
      <c r="M804" s="22"/>
      <c r="N804" s="22"/>
    </row>
    <row r="805" spans="11:14">
      <c r="K805" s="22"/>
      <c r="L805" s="22"/>
      <c r="M805" s="22"/>
      <c r="N805" s="22"/>
    </row>
    <row r="806" spans="11:14">
      <c r="K806" s="22"/>
      <c r="L806" s="22"/>
      <c r="M806" s="22"/>
      <c r="N806" s="22"/>
    </row>
    <row r="807" spans="11:14">
      <c r="K807" s="22"/>
      <c r="L807" s="22"/>
      <c r="M807" s="22"/>
      <c r="N807" s="22"/>
    </row>
    <row r="808" spans="11:14">
      <c r="K808" s="22"/>
      <c r="L808" s="22"/>
      <c r="M808" s="22"/>
      <c r="N808" s="22"/>
    </row>
    <row r="809" spans="11:14">
      <c r="K809" s="22"/>
      <c r="L809" s="22"/>
      <c r="M809" s="22"/>
      <c r="N809" s="22"/>
    </row>
    <row r="810" spans="11:14">
      <c r="K810" s="22"/>
      <c r="L810" s="22"/>
      <c r="M810" s="22"/>
      <c r="N810" s="22"/>
    </row>
    <row r="811" spans="11:14">
      <c r="K811" s="22"/>
      <c r="L811" s="22"/>
      <c r="M811" s="22"/>
      <c r="N811" s="22"/>
    </row>
    <row r="812" spans="11:14">
      <c r="K812" s="22"/>
      <c r="L812" s="22"/>
      <c r="M812" s="22"/>
      <c r="N812" s="22"/>
    </row>
    <row r="813" spans="11:14">
      <c r="K813" s="22"/>
      <c r="L813" s="22"/>
      <c r="M813" s="22"/>
      <c r="N813" s="22"/>
    </row>
    <row r="814" spans="11:14">
      <c r="K814" s="22"/>
      <c r="L814" s="22"/>
      <c r="M814" s="22"/>
      <c r="N814" s="22"/>
    </row>
    <row r="815" spans="11:14">
      <c r="K815" s="22"/>
      <c r="L815" s="22"/>
      <c r="M815" s="22"/>
      <c r="N815" s="22"/>
    </row>
    <row r="816" spans="11:14">
      <c r="K816" s="22"/>
      <c r="L816" s="22"/>
      <c r="M816" s="22"/>
      <c r="N816" s="22"/>
    </row>
    <row r="817" spans="11:14">
      <c r="K817" s="22"/>
      <c r="L817" s="22"/>
      <c r="M817" s="22"/>
      <c r="N817" s="22"/>
    </row>
    <row r="818" spans="11:14">
      <c r="K818" s="22"/>
      <c r="L818" s="22"/>
      <c r="M818" s="22"/>
      <c r="N818" s="22"/>
    </row>
    <row r="819" spans="11:14">
      <c r="K819" s="22"/>
      <c r="L819" s="22"/>
      <c r="M819" s="22"/>
      <c r="N819" s="22"/>
    </row>
    <row r="820" spans="11:14">
      <c r="K820" s="22"/>
      <c r="L820" s="22"/>
      <c r="M820" s="22"/>
      <c r="N820" s="22"/>
    </row>
    <row r="821" spans="11:14">
      <c r="K821" s="22"/>
      <c r="L821" s="22"/>
      <c r="M821" s="22"/>
      <c r="N821" s="22"/>
    </row>
    <row r="822" spans="11:14">
      <c r="K822" s="22"/>
      <c r="L822" s="22"/>
      <c r="M822" s="22"/>
      <c r="N822" s="22"/>
    </row>
    <row r="823" spans="11:14">
      <c r="K823" s="22"/>
      <c r="L823" s="22"/>
      <c r="M823" s="22"/>
      <c r="N823" s="22"/>
    </row>
    <row r="824" spans="11:14">
      <c r="K824" s="22"/>
      <c r="L824" s="22"/>
      <c r="M824" s="22"/>
      <c r="N824" s="22"/>
    </row>
    <row r="825" spans="11:14">
      <c r="K825" s="22"/>
      <c r="L825" s="22"/>
      <c r="M825" s="22"/>
      <c r="N825" s="22"/>
    </row>
    <row r="826" spans="11:14">
      <c r="K826" s="22"/>
      <c r="L826" s="22"/>
      <c r="M826" s="22"/>
      <c r="N826" s="22"/>
    </row>
    <row r="827" spans="11:14">
      <c r="K827" s="22"/>
      <c r="L827" s="22"/>
      <c r="M827" s="22"/>
      <c r="N827" s="22"/>
    </row>
    <row r="828" spans="11:14">
      <c r="K828" s="22"/>
      <c r="L828" s="22"/>
      <c r="M828" s="22"/>
      <c r="N828" s="22"/>
    </row>
    <row r="829" spans="11:14">
      <c r="K829" s="22"/>
      <c r="L829" s="22"/>
      <c r="M829" s="22"/>
      <c r="N829" s="22"/>
    </row>
    <row r="830" spans="11:14">
      <c r="K830" s="22"/>
      <c r="L830" s="22"/>
      <c r="M830" s="22"/>
      <c r="N830" s="22"/>
    </row>
    <row r="831" spans="11:14">
      <c r="K831" s="22"/>
      <c r="L831" s="22"/>
      <c r="M831" s="22"/>
      <c r="N831" s="22"/>
    </row>
    <row r="832" spans="11:14">
      <c r="K832" s="22"/>
      <c r="L832" s="22"/>
      <c r="M832" s="22"/>
      <c r="N832" s="22"/>
    </row>
    <row r="833" spans="11:14">
      <c r="K833" s="22"/>
      <c r="L833" s="22"/>
      <c r="M833" s="22"/>
      <c r="N833" s="22"/>
    </row>
    <row r="834" spans="11:14">
      <c r="K834" s="22"/>
      <c r="L834" s="22"/>
      <c r="M834" s="22"/>
      <c r="N834" s="22"/>
    </row>
    <row r="835" spans="11:14">
      <c r="K835" s="22"/>
      <c r="L835" s="22"/>
      <c r="M835" s="22"/>
      <c r="N835" s="22"/>
    </row>
    <row r="836" spans="11:14">
      <c r="K836" s="22"/>
      <c r="L836" s="22"/>
      <c r="M836" s="22"/>
      <c r="N836" s="22"/>
    </row>
    <row r="837" spans="11:14">
      <c r="K837" s="22"/>
      <c r="L837" s="22"/>
      <c r="M837" s="22"/>
      <c r="N837" s="22"/>
    </row>
    <row r="838" spans="11:14">
      <c r="K838" s="22"/>
      <c r="L838" s="22"/>
      <c r="M838" s="22"/>
      <c r="N838" s="22"/>
    </row>
    <row r="839" spans="11:14">
      <c r="K839" s="22"/>
      <c r="L839" s="22"/>
      <c r="M839" s="22"/>
      <c r="N839" s="22"/>
    </row>
    <row r="840" spans="11:14">
      <c r="K840" s="22"/>
      <c r="L840" s="22"/>
      <c r="M840" s="22"/>
      <c r="N840" s="22"/>
    </row>
    <row r="841" spans="11:14">
      <c r="K841" s="22"/>
      <c r="L841" s="22"/>
      <c r="M841" s="22"/>
      <c r="N841" s="22"/>
    </row>
    <row r="842" spans="11:14">
      <c r="K842" s="22"/>
      <c r="L842" s="22"/>
      <c r="M842" s="22"/>
      <c r="N842" s="22"/>
    </row>
    <row r="843" spans="11:14">
      <c r="K843" s="22"/>
      <c r="L843" s="22"/>
      <c r="M843" s="22"/>
      <c r="N843" s="22"/>
    </row>
    <row r="844" spans="11:14">
      <c r="K844" s="22"/>
      <c r="L844" s="22"/>
      <c r="M844" s="22"/>
      <c r="N844" s="22"/>
    </row>
    <row r="845" spans="11:14">
      <c r="K845" s="22"/>
      <c r="L845" s="22"/>
      <c r="M845" s="22"/>
      <c r="N845" s="22"/>
    </row>
    <row r="846" spans="11:14">
      <c r="K846" s="22"/>
      <c r="L846" s="22"/>
      <c r="M846" s="22"/>
      <c r="N846" s="22"/>
    </row>
    <row r="847" spans="11:14">
      <c r="K847" s="22"/>
      <c r="L847" s="22"/>
      <c r="M847" s="22"/>
      <c r="N847" s="22"/>
    </row>
    <row r="848" spans="11:14">
      <c r="K848" s="22"/>
      <c r="L848" s="22"/>
      <c r="M848" s="22"/>
      <c r="N848" s="22"/>
    </row>
    <row r="849" spans="11:14">
      <c r="K849" s="22"/>
      <c r="L849" s="22"/>
      <c r="M849" s="22"/>
      <c r="N849" s="22"/>
    </row>
    <row r="850" spans="11:14">
      <c r="K850" s="22"/>
      <c r="L850" s="22"/>
      <c r="M850" s="22"/>
      <c r="N850" s="22"/>
    </row>
    <row r="851" spans="11:14">
      <c r="K851" s="22"/>
      <c r="L851" s="22"/>
      <c r="M851" s="22"/>
      <c r="N851" s="22"/>
    </row>
    <row r="852" spans="11:14">
      <c r="K852" s="22"/>
      <c r="L852" s="22"/>
      <c r="M852" s="22"/>
      <c r="N852" s="22"/>
    </row>
    <row r="853" spans="11:14">
      <c r="K853" s="22"/>
      <c r="L853" s="22"/>
      <c r="M853" s="22"/>
      <c r="N853" s="22"/>
    </row>
    <row r="854" spans="11:14">
      <c r="K854" s="22"/>
      <c r="L854" s="22"/>
      <c r="M854" s="22"/>
      <c r="N854" s="22"/>
    </row>
    <row r="855" spans="11:14">
      <c r="K855" s="22"/>
      <c r="L855" s="22"/>
      <c r="M855" s="22"/>
      <c r="N855" s="22"/>
    </row>
    <row r="856" spans="11:14">
      <c r="K856" s="22"/>
      <c r="L856" s="22"/>
      <c r="M856" s="22"/>
      <c r="N856" s="22"/>
    </row>
    <row r="857" spans="11:14">
      <c r="K857" s="22"/>
      <c r="L857" s="22"/>
      <c r="M857" s="22"/>
      <c r="N857" s="22"/>
    </row>
    <row r="858" spans="11:14">
      <c r="K858" s="22"/>
      <c r="L858" s="22"/>
      <c r="M858" s="22"/>
      <c r="N858" s="22"/>
    </row>
    <row r="859" spans="11:14">
      <c r="K859" s="22"/>
      <c r="L859" s="22"/>
      <c r="M859" s="22"/>
      <c r="N859" s="22"/>
    </row>
    <row r="860" spans="11:14">
      <c r="K860" s="22"/>
      <c r="L860" s="22"/>
      <c r="M860" s="22"/>
      <c r="N860" s="22"/>
    </row>
    <row r="861" spans="11:14">
      <c r="K861" s="22"/>
      <c r="L861" s="22"/>
      <c r="M861" s="22"/>
      <c r="N861" s="22"/>
    </row>
    <row r="862" spans="11:14">
      <c r="K862" s="22"/>
      <c r="L862" s="22"/>
      <c r="M862" s="22"/>
      <c r="N862" s="22"/>
    </row>
    <row r="863" spans="11:14">
      <c r="K863" s="22"/>
      <c r="L863" s="22"/>
      <c r="M863" s="22"/>
      <c r="N863" s="22"/>
    </row>
    <row r="864" spans="11:14">
      <c r="K864" s="22"/>
      <c r="L864" s="22"/>
      <c r="M864" s="22"/>
      <c r="N864" s="22"/>
    </row>
    <row r="865" spans="11:14">
      <c r="K865" s="22"/>
      <c r="L865" s="22"/>
      <c r="M865" s="22"/>
      <c r="N865" s="22"/>
    </row>
    <row r="866" spans="11:14">
      <c r="K866" s="22"/>
      <c r="L866" s="22"/>
      <c r="M866" s="22"/>
      <c r="N866" s="22"/>
    </row>
    <row r="867" spans="11:14">
      <c r="K867" s="22"/>
      <c r="L867" s="22"/>
      <c r="M867" s="22"/>
      <c r="N867" s="22"/>
    </row>
    <row r="868" spans="11:14">
      <c r="K868" s="22"/>
      <c r="L868" s="22"/>
      <c r="M868" s="22"/>
      <c r="N868" s="22"/>
    </row>
    <row r="869" spans="11:14">
      <c r="K869" s="22"/>
      <c r="L869" s="22"/>
      <c r="M869" s="22"/>
      <c r="N869" s="22"/>
    </row>
    <row r="870" spans="11:14">
      <c r="K870" s="22"/>
      <c r="L870" s="22"/>
      <c r="M870" s="22"/>
      <c r="N870" s="22"/>
    </row>
    <row r="871" spans="11:14">
      <c r="K871" s="22"/>
      <c r="L871" s="22"/>
      <c r="M871" s="22"/>
      <c r="N871" s="22"/>
    </row>
    <row r="872" spans="11:14">
      <c r="K872" s="22"/>
      <c r="L872" s="22"/>
      <c r="M872" s="22"/>
      <c r="N872" s="22"/>
    </row>
    <row r="873" spans="11:14">
      <c r="K873" s="22"/>
      <c r="L873" s="22"/>
      <c r="M873" s="22"/>
      <c r="N873" s="22"/>
    </row>
    <row r="874" spans="11:14">
      <c r="K874" s="22"/>
      <c r="L874" s="22"/>
      <c r="M874" s="22"/>
      <c r="N874" s="22"/>
    </row>
    <row r="875" spans="11:14">
      <c r="K875" s="22"/>
      <c r="L875" s="22"/>
      <c r="M875" s="22"/>
      <c r="N875" s="22"/>
    </row>
    <row r="876" spans="11:14">
      <c r="K876" s="22"/>
      <c r="L876" s="22"/>
      <c r="M876" s="22"/>
      <c r="N876" s="22"/>
    </row>
    <row r="877" spans="11:14">
      <c r="K877" s="22"/>
      <c r="L877" s="22"/>
      <c r="M877" s="22"/>
      <c r="N877" s="22"/>
    </row>
    <row r="878" spans="11:14">
      <c r="K878" s="22"/>
      <c r="L878" s="22"/>
      <c r="M878" s="22"/>
      <c r="N878" s="22"/>
    </row>
    <row r="879" spans="11:14">
      <c r="K879" s="22"/>
      <c r="L879" s="22"/>
      <c r="M879" s="22"/>
      <c r="N879" s="22"/>
    </row>
    <row r="880" spans="11:14">
      <c r="K880" s="22"/>
      <c r="L880" s="22"/>
      <c r="M880" s="22"/>
      <c r="N880" s="22"/>
    </row>
    <row r="881" spans="11:14">
      <c r="K881" s="22"/>
      <c r="L881" s="22"/>
      <c r="M881" s="22"/>
      <c r="N881" s="22"/>
    </row>
    <row r="882" spans="11:14">
      <c r="K882" s="22"/>
      <c r="L882" s="22"/>
      <c r="M882" s="22"/>
      <c r="N882" s="22"/>
    </row>
    <row r="883" spans="11:14">
      <c r="K883" s="22"/>
      <c r="L883" s="22"/>
      <c r="M883" s="22"/>
      <c r="N883" s="22"/>
    </row>
    <row r="884" spans="11:14">
      <c r="K884" s="22"/>
      <c r="L884" s="22"/>
      <c r="M884" s="22"/>
      <c r="N884" s="22"/>
    </row>
    <row r="885" spans="11:14">
      <c r="K885" s="22"/>
      <c r="L885" s="22"/>
      <c r="M885" s="22"/>
      <c r="N885" s="22"/>
    </row>
    <row r="886" spans="11:14">
      <c r="K886" s="22"/>
      <c r="L886" s="22"/>
      <c r="M886" s="22"/>
      <c r="N886" s="22"/>
    </row>
    <row r="887" spans="11:14">
      <c r="K887" s="22"/>
      <c r="L887" s="22"/>
      <c r="M887" s="22"/>
      <c r="N887" s="22"/>
    </row>
    <row r="888" spans="11:14">
      <c r="K888" s="22"/>
      <c r="L888" s="22"/>
      <c r="M888" s="22"/>
      <c r="N888" s="22"/>
    </row>
    <row r="889" spans="11:14">
      <c r="K889" s="22"/>
      <c r="L889" s="22"/>
      <c r="M889" s="22"/>
      <c r="N889" s="22"/>
    </row>
    <row r="890" spans="11:14">
      <c r="K890" s="22"/>
      <c r="L890" s="22"/>
      <c r="M890" s="22"/>
      <c r="N890" s="22"/>
    </row>
    <row r="891" spans="11:14">
      <c r="K891" s="22"/>
      <c r="L891" s="22"/>
      <c r="M891" s="22"/>
      <c r="N891" s="22"/>
    </row>
    <row r="892" spans="11:14">
      <c r="K892" s="22"/>
      <c r="L892" s="22"/>
      <c r="M892" s="22"/>
      <c r="N892" s="22"/>
    </row>
    <row r="893" spans="11:14">
      <c r="K893" s="22"/>
      <c r="L893" s="22"/>
      <c r="M893" s="22"/>
      <c r="N893" s="22"/>
    </row>
    <row r="894" spans="11:14">
      <c r="K894" s="22"/>
      <c r="L894" s="22"/>
      <c r="M894" s="22"/>
      <c r="N894" s="22"/>
    </row>
    <row r="895" spans="11:14">
      <c r="K895" s="22"/>
      <c r="L895" s="22"/>
      <c r="M895" s="22"/>
      <c r="N895" s="22"/>
    </row>
    <row r="896" spans="11:14">
      <c r="K896" s="22"/>
      <c r="L896" s="22"/>
      <c r="M896" s="22"/>
      <c r="N896" s="22"/>
    </row>
    <row r="897" spans="11:14">
      <c r="K897" s="22"/>
      <c r="L897" s="22"/>
      <c r="M897" s="22"/>
      <c r="N897" s="22"/>
    </row>
    <row r="898" spans="11:14">
      <c r="K898" s="22"/>
      <c r="L898" s="22"/>
      <c r="M898" s="22"/>
      <c r="N898" s="22"/>
    </row>
    <row r="899" spans="11:14">
      <c r="K899" s="22"/>
      <c r="L899" s="22"/>
      <c r="M899" s="22"/>
      <c r="N899" s="22"/>
    </row>
    <row r="900" spans="11:14">
      <c r="K900" s="22"/>
      <c r="L900" s="22"/>
      <c r="M900" s="22"/>
      <c r="N900" s="22"/>
    </row>
    <row r="901" spans="11:14">
      <c r="K901" s="22"/>
      <c r="L901" s="22"/>
      <c r="M901" s="22"/>
      <c r="N901" s="22"/>
    </row>
    <row r="902" spans="11:14">
      <c r="K902" s="22"/>
      <c r="L902" s="22"/>
      <c r="M902" s="22"/>
      <c r="N902" s="22"/>
    </row>
    <row r="903" spans="11:14">
      <c r="K903" s="22"/>
      <c r="L903" s="22"/>
      <c r="M903" s="22"/>
      <c r="N903" s="22"/>
    </row>
    <row r="904" spans="11:14">
      <c r="K904" s="22"/>
      <c r="L904" s="22"/>
      <c r="M904" s="22"/>
      <c r="N904" s="22"/>
    </row>
    <row r="905" spans="11:14">
      <c r="K905" s="22"/>
      <c r="L905" s="22"/>
      <c r="M905" s="22"/>
      <c r="N905" s="22"/>
    </row>
    <row r="906" spans="11:14">
      <c r="K906" s="22"/>
      <c r="L906" s="22"/>
      <c r="M906" s="22"/>
      <c r="N906" s="22"/>
    </row>
    <row r="907" spans="11:14">
      <c r="K907" s="22"/>
      <c r="L907" s="22"/>
      <c r="M907" s="22"/>
      <c r="N907" s="22"/>
    </row>
    <row r="908" spans="11:14">
      <c r="K908" s="22"/>
      <c r="L908" s="22"/>
      <c r="M908" s="22"/>
      <c r="N908" s="22"/>
    </row>
    <row r="909" spans="11:14">
      <c r="K909" s="22"/>
      <c r="L909" s="22"/>
      <c r="M909" s="22"/>
      <c r="N909" s="22"/>
    </row>
    <row r="910" spans="11:14">
      <c r="K910" s="22"/>
      <c r="L910" s="22"/>
      <c r="M910" s="22"/>
      <c r="N910" s="22"/>
    </row>
    <row r="911" spans="11:14">
      <c r="K911" s="22"/>
      <c r="L911" s="22"/>
      <c r="M911" s="22"/>
      <c r="N911" s="22"/>
    </row>
    <row r="912" spans="11:14">
      <c r="K912" s="22"/>
      <c r="L912" s="22"/>
      <c r="M912" s="22"/>
      <c r="N912" s="22"/>
    </row>
    <row r="913" spans="11:14">
      <c r="K913" s="22"/>
      <c r="L913" s="22"/>
      <c r="M913" s="22"/>
      <c r="N913" s="22"/>
    </row>
    <row r="914" spans="11:14">
      <c r="K914" s="22"/>
      <c r="L914" s="22"/>
      <c r="M914" s="22"/>
      <c r="N914" s="22"/>
    </row>
    <row r="915" spans="11:14">
      <c r="K915" s="22"/>
      <c r="L915" s="22"/>
      <c r="M915" s="22"/>
      <c r="N915" s="22"/>
    </row>
    <row r="916" spans="11:14">
      <c r="K916" s="22"/>
      <c r="L916" s="22"/>
      <c r="M916" s="22"/>
      <c r="N916" s="22"/>
    </row>
    <row r="917" spans="11:14">
      <c r="K917" s="22"/>
      <c r="L917" s="22"/>
      <c r="M917" s="22"/>
      <c r="N917" s="22"/>
    </row>
    <row r="918" spans="11:14">
      <c r="K918" s="22"/>
      <c r="L918" s="22"/>
      <c r="M918" s="22"/>
      <c r="N918" s="22"/>
    </row>
    <row r="919" spans="11:14">
      <c r="K919" s="22"/>
      <c r="L919" s="22"/>
      <c r="M919" s="22"/>
      <c r="N919" s="22"/>
    </row>
    <row r="920" spans="11:14">
      <c r="K920" s="22"/>
      <c r="L920" s="22"/>
      <c r="M920" s="22"/>
      <c r="N920" s="22"/>
    </row>
    <row r="921" spans="11:14">
      <c r="K921" s="22"/>
      <c r="L921" s="22"/>
      <c r="M921" s="22"/>
      <c r="N921" s="22"/>
    </row>
    <row r="922" spans="11:14">
      <c r="K922" s="22"/>
      <c r="L922" s="22"/>
      <c r="M922" s="22"/>
      <c r="N922" s="22"/>
    </row>
    <row r="923" spans="11:14">
      <c r="K923" s="22"/>
      <c r="L923" s="22"/>
      <c r="M923" s="22"/>
      <c r="N923" s="22"/>
    </row>
    <row r="924" spans="11:14">
      <c r="K924" s="22"/>
      <c r="L924" s="22"/>
      <c r="M924" s="22"/>
      <c r="N924" s="22"/>
    </row>
    <row r="925" spans="11:14">
      <c r="K925" s="22"/>
      <c r="L925" s="22"/>
      <c r="M925" s="22"/>
      <c r="N925" s="22"/>
    </row>
    <row r="926" spans="11:14">
      <c r="K926" s="22"/>
      <c r="L926" s="22"/>
      <c r="M926" s="22"/>
      <c r="N926" s="22"/>
    </row>
    <row r="927" spans="11:14">
      <c r="K927" s="22"/>
      <c r="L927" s="22"/>
      <c r="M927" s="22"/>
      <c r="N927" s="22"/>
    </row>
    <row r="928" spans="11:14">
      <c r="K928" s="22"/>
      <c r="L928" s="22"/>
      <c r="M928" s="22"/>
      <c r="N928" s="22"/>
    </row>
    <row r="929" spans="11:14">
      <c r="K929" s="22"/>
      <c r="L929" s="22"/>
      <c r="M929" s="22"/>
      <c r="N929" s="22"/>
    </row>
    <row r="930" spans="11:14">
      <c r="K930" s="22"/>
      <c r="L930" s="22"/>
      <c r="M930" s="22"/>
      <c r="N930" s="22"/>
    </row>
    <row r="931" spans="11:14">
      <c r="K931" s="22"/>
      <c r="L931" s="22"/>
      <c r="M931" s="22"/>
      <c r="N931" s="22"/>
    </row>
    <row r="932" spans="11:14">
      <c r="K932" s="22"/>
      <c r="L932" s="22"/>
      <c r="M932" s="22"/>
      <c r="N932" s="22"/>
    </row>
    <row r="933" spans="11:14">
      <c r="K933" s="22"/>
      <c r="L933" s="22"/>
      <c r="M933" s="22"/>
      <c r="N933" s="22"/>
    </row>
    <row r="934" spans="11:14">
      <c r="K934" s="22"/>
      <c r="L934" s="22"/>
      <c r="M934" s="22"/>
      <c r="N934" s="22"/>
    </row>
    <row r="935" spans="11:14">
      <c r="K935" s="22"/>
      <c r="L935" s="22"/>
      <c r="M935" s="22"/>
      <c r="N935" s="22"/>
    </row>
    <row r="936" spans="11:14">
      <c r="K936" s="22"/>
      <c r="L936" s="22"/>
      <c r="M936" s="22"/>
      <c r="N936" s="22"/>
    </row>
    <row r="937" spans="11:14">
      <c r="K937" s="22"/>
      <c r="L937" s="22"/>
      <c r="M937" s="22"/>
      <c r="N937" s="22"/>
    </row>
    <row r="938" spans="11:14">
      <c r="K938" s="22"/>
      <c r="L938" s="22"/>
      <c r="M938" s="22"/>
      <c r="N938" s="22"/>
    </row>
    <row r="939" spans="11:14">
      <c r="K939" s="22"/>
      <c r="L939" s="22"/>
      <c r="M939" s="22"/>
      <c r="N939" s="22"/>
    </row>
    <row r="940" spans="11:14">
      <c r="K940" s="22"/>
      <c r="L940" s="22"/>
      <c r="M940" s="22"/>
      <c r="N940" s="22"/>
    </row>
    <row r="941" spans="11:14">
      <c r="K941" s="22"/>
      <c r="L941" s="22"/>
      <c r="M941" s="22"/>
      <c r="N941" s="22"/>
    </row>
    <row r="942" spans="11:14">
      <c r="K942" s="22"/>
      <c r="L942" s="22"/>
      <c r="M942" s="22"/>
      <c r="N942" s="22"/>
    </row>
    <row r="943" spans="11:14">
      <c r="K943" s="22"/>
      <c r="L943" s="22"/>
      <c r="M943" s="22"/>
      <c r="N943" s="22"/>
    </row>
    <row r="944" spans="11:14">
      <c r="K944" s="22"/>
      <c r="L944" s="22"/>
      <c r="M944" s="22"/>
      <c r="N944" s="22"/>
    </row>
    <row r="945" spans="11:14">
      <c r="K945" s="22"/>
      <c r="L945" s="22"/>
      <c r="M945" s="22"/>
      <c r="N945" s="22"/>
    </row>
    <row r="946" spans="11:14">
      <c r="K946" s="22"/>
      <c r="L946" s="22"/>
      <c r="M946" s="22"/>
      <c r="N946" s="22"/>
    </row>
    <row r="947" spans="11:14">
      <c r="K947" s="22"/>
      <c r="L947" s="22"/>
      <c r="M947" s="22"/>
      <c r="N947" s="22"/>
    </row>
    <row r="948" spans="11:14">
      <c r="K948" s="22"/>
      <c r="L948" s="22"/>
      <c r="M948" s="22"/>
      <c r="N948" s="22"/>
    </row>
    <row r="949" spans="11:14">
      <c r="K949" s="22"/>
      <c r="L949" s="22"/>
      <c r="M949" s="22"/>
      <c r="N949" s="22"/>
    </row>
    <row r="950" spans="11:14">
      <c r="K950" s="22"/>
      <c r="L950" s="22"/>
      <c r="M950" s="22"/>
      <c r="N950" s="22"/>
    </row>
    <row r="951" spans="11:14">
      <c r="K951" s="22"/>
      <c r="L951" s="22"/>
      <c r="M951" s="22"/>
      <c r="N951" s="22"/>
    </row>
    <row r="952" spans="11:14">
      <c r="K952" s="22"/>
      <c r="L952" s="22"/>
      <c r="M952" s="22"/>
      <c r="N952" s="22"/>
    </row>
    <row r="953" spans="11:14">
      <c r="K953" s="22"/>
      <c r="L953" s="22"/>
      <c r="M953" s="22"/>
      <c r="N953" s="22"/>
    </row>
    <row r="954" spans="11:14">
      <c r="K954" s="22"/>
      <c r="L954" s="22"/>
      <c r="M954" s="22"/>
      <c r="N954" s="22"/>
    </row>
    <row r="955" spans="11:14">
      <c r="K955" s="22"/>
      <c r="L955" s="22"/>
      <c r="M955" s="22"/>
      <c r="N955" s="22"/>
    </row>
    <row r="956" spans="11:14">
      <c r="K956" s="22"/>
      <c r="L956" s="22"/>
      <c r="M956" s="22"/>
      <c r="N956" s="22"/>
    </row>
    <row r="957" spans="11:14">
      <c r="K957" s="22"/>
      <c r="L957" s="22"/>
      <c r="M957" s="22"/>
      <c r="N957" s="22"/>
    </row>
    <row r="958" spans="11:14">
      <c r="K958" s="22"/>
      <c r="L958" s="22"/>
      <c r="M958" s="22"/>
      <c r="N958" s="22"/>
    </row>
    <row r="959" spans="11:14">
      <c r="K959" s="22"/>
      <c r="L959" s="22"/>
      <c r="M959" s="22"/>
      <c r="N959" s="22"/>
    </row>
    <row r="960" spans="11:14">
      <c r="K960" s="22"/>
      <c r="L960" s="22"/>
      <c r="M960" s="22"/>
      <c r="N960" s="22"/>
    </row>
    <row r="961" spans="11:14">
      <c r="K961" s="22"/>
      <c r="L961" s="22"/>
      <c r="M961" s="22"/>
      <c r="N961" s="22"/>
    </row>
    <row r="962" spans="11:14">
      <c r="K962" s="22"/>
      <c r="L962" s="22"/>
      <c r="M962" s="22"/>
      <c r="N962" s="22"/>
    </row>
    <row r="963" spans="11:14">
      <c r="K963" s="22"/>
      <c r="L963" s="22"/>
      <c r="M963" s="22"/>
      <c r="N963" s="22"/>
    </row>
    <row r="964" spans="11:14">
      <c r="K964" s="22"/>
      <c r="L964" s="22"/>
      <c r="M964" s="22"/>
      <c r="N964" s="22"/>
    </row>
    <row r="965" spans="11:14">
      <c r="K965" s="22"/>
      <c r="L965" s="22"/>
      <c r="M965" s="22"/>
      <c r="N965" s="22"/>
    </row>
    <row r="966" spans="11:14">
      <c r="K966" s="22"/>
      <c r="L966" s="22"/>
      <c r="M966" s="22"/>
      <c r="N966" s="22"/>
    </row>
    <row r="967" spans="11:14">
      <c r="K967" s="22"/>
      <c r="L967" s="22"/>
      <c r="M967" s="22"/>
      <c r="N967" s="22"/>
    </row>
    <row r="968" spans="11:14">
      <c r="K968" s="22"/>
      <c r="L968" s="22"/>
      <c r="M968" s="22"/>
      <c r="N968" s="22"/>
    </row>
    <row r="969" spans="11:14">
      <c r="K969" s="22"/>
      <c r="L969" s="22"/>
      <c r="M969" s="22"/>
      <c r="N969" s="22"/>
    </row>
    <row r="970" spans="11:14">
      <c r="K970" s="22"/>
      <c r="L970" s="22"/>
      <c r="M970" s="22"/>
      <c r="N970" s="22"/>
    </row>
    <row r="971" spans="11:14">
      <c r="K971" s="22"/>
      <c r="L971" s="22"/>
      <c r="M971" s="22"/>
      <c r="N971" s="22"/>
    </row>
    <row r="972" spans="11:14">
      <c r="K972" s="22"/>
      <c r="L972" s="22"/>
      <c r="M972" s="22"/>
      <c r="N972" s="22"/>
    </row>
    <row r="973" spans="11:14">
      <c r="K973" s="22"/>
      <c r="L973" s="22"/>
      <c r="M973" s="22"/>
      <c r="N973" s="22"/>
    </row>
    <row r="974" spans="11:14">
      <c r="K974" s="22"/>
      <c r="L974" s="22"/>
      <c r="M974" s="22"/>
      <c r="N974" s="22"/>
    </row>
    <row r="975" spans="11:14">
      <c r="K975" s="22"/>
      <c r="L975" s="22"/>
      <c r="M975" s="22"/>
      <c r="N975" s="22"/>
    </row>
    <row r="976" spans="11:14">
      <c r="K976" s="22"/>
      <c r="L976" s="22"/>
      <c r="M976" s="22"/>
      <c r="N976" s="22"/>
    </row>
    <row r="977" spans="11:14">
      <c r="K977" s="22"/>
      <c r="L977" s="22"/>
      <c r="M977" s="22"/>
      <c r="N977" s="22"/>
    </row>
    <row r="978" spans="11:14">
      <c r="K978" s="22"/>
      <c r="L978" s="22"/>
      <c r="M978" s="22"/>
      <c r="N978" s="22"/>
    </row>
    <row r="979" spans="11:14">
      <c r="K979" s="22"/>
      <c r="L979" s="22"/>
      <c r="M979" s="22"/>
      <c r="N979" s="22"/>
    </row>
    <row r="980" spans="11:14">
      <c r="K980" s="22"/>
      <c r="L980" s="22"/>
      <c r="M980" s="22"/>
      <c r="N980" s="22"/>
    </row>
    <row r="981" spans="11:14">
      <c r="K981" s="22"/>
      <c r="L981" s="22"/>
      <c r="M981" s="22"/>
      <c r="N981" s="22"/>
    </row>
    <row r="982" spans="11:14">
      <c r="K982" s="22"/>
      <c r="L982" s="22"/>
      <c r="M982" s="22"/>
      <c r="N982" s="22"/>
    </row>
    <row r="983" spans="11:14">
      <c r="K983" s="22"/>
      <c r="L983" s="22"/>
      <c r="M983" s="22"/>
      <c r="N983" s="22"/>
    </row>
  </sheetData>
  <mergeCells count="4">
    <mergeCell ref="A7:A8"/>
    <mergeCell ref="B7:B8"/>
    <mergeCell ref="M7:M8"/>
    <mergeCell ref="N7:N8"/>
  </mergeCells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9"/>
  <sheetViews>
    <sheetView topLeftCell="A4" workbookViewId="0">
      <selection activeCell="C12" sqref="C12:G26"/>
    </sheetView>
  </sheetViews>
  <sheetFormatPr defaultRowHeight="15"/>
  <cols>
    <col min="1" max="1" width="46.5703125" style="25" customWidth="1"/>
    <col min="2" max="2" width="21.85546875" style="25" customWidth="1"/>
    <col min="3" max="4" width="18.5703125" style="25" customWidth="1"/>
    <col min="5" max="5" width="9.7109375" style="25" customWidth="1"/>
    <col min="6" max="6" width="18.85546875" style="25" customWidth="1"/>
    <col min="7" max="7" width="19.5703125" style="25" customWidth="1"/>
    <col min="8" max="8" width="9.140625" style="25"/>
    <col min="9" max="9" width="17" style="25" bestFit="1" customWidth="1"/>
    <col min="10" max="256" width="9.140625" style="25"/>
    <col min="257" max="257" width="46.5703125" style="25" customWidth="1"/>
    <col min="258" max="258" width="21.85546875" style="25" customWidth="1"/>
    <col min="259" max="260" width="18.5703125" style="25" customWidth="1"/>
    <col min="261" max="261" width="9.7109375" style="25" customWidth="1"/>
    <col min="262" max="262" width="18.85546875" style="25" customWidth="1"/>
    <col min="263" max="263" width="19.5703125" style="25" customWidth="1"/>
    <col min="264" max="264" width="9.140625" style="25"/>
    <col min="265" max="265" width="17" style="25" bestFit="1" customWidth="1"/>
    <col min="266" max="512" width="9.140625" style="25"/>
    <col min="513" max="513" width="46.5703125" style="25" customWidth="1"/>
    <col min="514" max="514" width="21.85546875" style="25" customWidth="1"/>
    <col min="515" max="516" width="18.5703125" style="25" customWidth="1"/>
    <col min="517" max="517" width="9.7109375" style="25" customWidth="1"/>
    <col min="518" max="518" width="18.85546875" style="25" customWidth="1"/>
    <col min="519" max="519" width="19.5703125" style="25" customWidth="1"/>
    <col min="520" max="520" width="9.140625" style="25"/>
    <col min="521" max="521" width="17" style="25" bestFit="1" customWidth="1"/>
    <col min="522" max="768" width="9.140625" style="25"/>
    <col min="769" max="769" width="46.5703125" style="25" customWidth="1"/>
    <col min="770" max="770" width="21.85546875" style="25" customWidth="1"/>
    <col min="771" max="772" width="18.5703125" style="25" customWidth="1"/>
    <col min="773" max="773" width="9.7109375" style="25" customWidth="1"/>
    <col min="774" max="774" width="18.85546875" style="25" customWidth="1"/>
    <col min="775" max="775" width="19.5703125" style="25" customWidth="1"/>
    <col min="776" max="776" width="9.140625" style="25"/>
    <col min="777" max="777" width="17" style="25" bestFit="1" customWidth="1"/>
    <col min="778" max="1024" width="9.140625" style="25"/>
    <col min="1025" max="1025" width="46.5703125" style="25" customWidth="1"/>
    <col min="1026" max="1026" width="21.85546875" style="25" customWidth="1"/>
    <col min="1027" max="1028" width="18.5703125" style="25" customWidth="1"/>
    <col min="1029" max="1029" width="9.7109375" style="25" customWidth="1"/>
    <col min="1030" max="1030" width="18.85546875" style="25" customWidth="1"/>
    <col min="1031" max="1031" width="19.5703125" style="25" customWidth="1"/>
    <col min="1032" max="1032" width="9.140625" style="25"/>
    <col min="1033" max="1033" width="17" style="25" bestFit="1" customWidth="1"/>
    <col min="1034" max="1280" width="9.140625" style="25"/>
    <col min="1281" max="1281" width="46.5703125" style="25" customWidth="1"/>
    <col min="1282" max="1282" width="21.85546875" style="25" customWidth="1"/>
    <col min="1283" max="1284" width="18.5703125" style="25" customWidth="1"/>
    <col min="1285" max="1285" width="9.7109375" style="25" customWidth="1"/>
    <col min="1286" max="1286" width="18.85546875" style="25" customWidth="1"/>
    <col min="1287" max="1287" width="19.5703125" style="25" customWidth="1"/>
    <col min="1288" max="1288" width="9.140625" style="25"/>
    <col min="1289" max="1289" width="17" style="25" bestFit="1" customWidth="1"/>
    <col min="1290" max="1536" width="9.140625" style="25"/>
    <col min="1537" max="1537" width="46.5703125" style="25" customWidth="1"/>
    <col min="1538" max="1538" width="21.85546875" style="25" customWidth="1"/>
    <col min="1539" max="1540" width="18.5703125" style="25" customWidth="1"/>
    <col min="1541" max="1541" width="9.7109375" style="25" customWidth="1"/>
    <col min="1542" max="1542" width="18.85546875" style="25" customWidth="1"/>
    <col min="1543" max="1543" width="19.5703125" style="25" customWidth="1"/>
    <col min="1544" max="1544" width="9.140625" style="25"/>
    <col min="1545" max="1545" width="17" style="25" bestFit="1" customWidth="1"/>
    <col min="1546" max="1792" width="9.140625" style="25"/>
    <col min="1793" max="1793" width="46.5703125" style="25" customWidth="1"/>
    <col min="1794" max="1794" width="21.85546875" style="25" customWidth="1"/>
    <col min="1795" max="1796" width="18.5703125" style="25" customWidth="1"/>
    <col min="1797" max="1797" width="9.7109375" style="25" customWidth="1"/>
    <col min="1798" max="1798" width="18.85546875" style="25" customWidth="1"/>
    <col min="1799" max="1799" width="19.5703125" style="25" customWidth="1"/>
    <col min="1800" max="1800" width="9.140625" style="25"/>
    <col min="1801" max="1801" width="17" style="25" bestFit="1" customWidth="1"/>
    <col min="1802" max="2048" width="9.140625" style="25"/>
    <col min="2049" max="2049" width="46.5703125" style="25" customWidth="1"/>
    <col min="2050" max="2050" width="21.85546875" style="25" customWidth="1"/>
    <col min="2051" max="2052" width="18.5703125" style="25" customWidth="1"/>
    <col min="2053" max="2053" width="9.7109375" style="25" customWidth="1"/>
    <col min="2054" max="2054" width="18.85546875" style="25" customWidth="1"/>
    <col min="2055" max="2055" width="19.5703125" style="25" customWidth="1"/>
    <col min="2056" max="2056" width="9.140625" style="25"/>
    <col min="2057" max="2057" width="17" style="25" bestFit="1" customWidth="1"/>
    <col min="2058" max="2304" width="9.140625" style="25"/>
    <col min="2305" max="2305" width="46.5703125" style="25" customWidth="1"/>
    <col min="2306" max="2306" width="21.85546875" style="25" customWidth="1"/>
    <col min="2307" max="2308" width="18.5703125" style="25" customWidth="1"/>
    <col min="2309" max="2309" width="9.7109375" style="25" customWidth="1"/>
    <col min="2310" max="2310" width="18.85546875" style="25" customWidth="1"/>
    <col min="2311" max="2311" width="19.5703125" style="25" customWidth="1"/>
    <col min="2312" max="2312" width="9.140625" style="25"/>
    <col min="2313" max="2313" width="17" style="25" bestFit="1" customWidth="1"/>
    <col min="2314" max="2560" width="9.140625" style="25"/>
    <col min="2561" max="2561" width="46.5703125" style="25" customWidth="1"/>
    <col min="2562" max="2562" width="21.85546875" style="25" customWidth="1"/>
    <col min="2563" max="2564" width="18.5703125" style="25" customWidth="1"/>
    <col min="2565" max="2565" width="9.7109375" style="25" customWidth="1"/>
    <col min="2566" max="2566" width="18.85546875" style="25" customWidth="1"/>
    <col min="2567" max="2567" width="19.5703125" style="25" customWidth="1"/>
    <col min="2568" max="2568" width="9.140625" style="25"/>
    <col min="2569" max="2569" width="17" style="25" bestFit="1" customWidth="1"/>
    <col min="2570" max="2816" width="9.140625" style="25"/>
    <col min="2817" max="2817" width="46.5703125" style="25" customWidth="1"/>
    <col min="2818" max="2818" width="21.85546875" style="25" customWidth="1"/>
    <col min="2819" max="2820" width="18.5703125" style="25" customWidth="1"/>
    <col min="2821" max="2821" width="9.7109375" style="25" customWidth="1"/>
    <col min="2822" max="2822" width="18.85546875" style="25" customWidth="1"/>
    <col min="2823" max="2823" width="19.5703125" style="25" customWidth="1"/>
    <col min="2824" max="2824" width="9.140625" style="25"/>
    <col min="2825" max="2825" width="17" style="25" bestFit="1" customWidth="1"/>
    <col min="2826" max="3072" width="9.140625" style="25"/>
    <col min="3073" max="3073" width="46.5703125" style="25" customWidth="1"/>
    <col min="3074" max="3074" width="21.85546875" style="25" customWidth="1"/>
    <col min="3075" max="3076" width="18.5703125" style="25" customWidth="1"/>
    <col min="3077" max="3077" width="9.7109375" style="25" customWidth="1"/>
    <col min="3078" max="3078" width="18.85546875" style="25" customWidth="1"/>
    <col min="3079" max="3079" width="19.5703125" style="25" customWidth="1"/>
    <col min="3080" max="3080" width="9.140625" style="25"/>
    <col min="3081" max="3081" width="17" style="25" bestFit="1" customWidth="1"/>
    <col min="3082" max="3328" width="9.140625" style="25"/>
    <col min="3329" max="3329" width="46.5703125" style="25" customWidth="1"/>
    <col min="3330" max="3330" width="21.85546875" style="25" customWidth="1"/>
    <col min="3331" max="3332" width="18.5703125" style="25" customWidth="1"/>
    <col min="3333" max="3333" width="9.7109375" style="25" customWidth="1"/>
    <col min="3334" max="3334" width="18.85546875" style="25" customWidth="1"/>
    <col min="3335" max="3335" width="19.5703125" style="25" customWidth="1"/>
    <col min="3336" max="3336" width="9.140625" style="25"/>
    <col min="3337" max="3337" width="17" style="25" bestFit="1" customWidth="1"/>
    <col min="3338" max="3584" width="9.140625" style="25"/>
    <col min="3585" max="3585" width="46.5703125" style="25" customWidth="1"/>
    <col min="3586" max="3586" width="21.85546875" style="25" customWidth="1"/>
    <col min="3587" max="3588" width="18.5703125" style="25" customWidth="1"/>
    <col min="3589" max="3589" width="9.7109375" style="25" customWidth="1"/>
    <col min="3590" max="3590" width="18.85546875" style="25" customWidth="1"/>
    <col min="3591" max="3591" width="19.5703125" style="25" customWidth="1"/>
    <col min="3592" max="3592" width="9.140625" style="25"/>
    <col min="3593" max="3593" width="17" style="25" bestFit="1" customWidth="1"/>
    <col min="3594" max="3840" width="9.140625" style="25"/>
    <col min="3841" max="3841" width="46.5703125" style="25" customWidth="1"/>
    <col min="3842" max="3842" width="21.85546875" style="25" customWidth="1"/>
    <col min="3843" max="3844" width="18.5703125" style="25" customWidth="1"/>
    <col min="3845" max="3845" width="9.7109375" style="25" customWidth="1"/>
    <col min="3846" max="3846" width="18.85546875" style="25" customWidth="1"/>
    <col min="3847" max="3847" width="19.5703125" style="25" customWidth="1"/>
    <col min="3848" max="3848" width="9.140625" style="25"/>
    <col min="3849" max="3849" width="17" style="25" bestFit="1" customWidth="1"/>
    <col min="3850" max="4096" width="9.140625" style="25"/>
    <col min="4097" max="4097" width="46.5703125" style="25" customWidth="1"/>
    <col min="4098" max="4098" width="21.85546875" style="25" customWidth="1"/>
    <col min="4099" max="4100" width="18.5703125" style="25" customWidth="1"/>
    <col min="4101" max="4101" width="9.7109375" style="25" customWidth="1"/>
    <col min="4102" max="4102" width="18.85546875" style="25" customWidth="1"/>
    <col min="4103" max="4103" width="19.5703125" style="25" customWidth="1"/>
    <col min="4104" max="4104" width="9.140625" style="25"/>
    <col min="4105" max="4105" width="17" style="25" bestFit="1" customWidth="1"/>
    <col min="4106" max="4352" width="9.140625" style="25"/>
    <col min="4353" max="4353" width="46.5703125" style="25" customWidth="1"/>
    <col min="4354" max="4354" width="21.85546875" style="25" customWidth="1"/>
    <col min="4355" max="4356" width="18.5703125" style="25" customWidth="1"/>
    <col min="4357" max="4357" width="9.7109375" style="25" customWidth="1"/>
    <col min="4358" max="4358" width="18.85546875" style="25" customWidth="1"/>
    <col min="4359" max="4359" width="19.5703125" style="25" customWidth="1"/>
    <col min="4360" max="4360" width="9.140625" style="25"/>
    <col min="4361" max="4361" width="17" style="25" bestFit="1" customWidth="1"/>
    <col min="4362" max="4608" width="9.140625" style="25"/>
    <col min="4609" max="4609" width="46.5703125" style="25" customWidth="1"/>
    <col min="4610" max="4610" width="21.85546875" style="25" customWidth="1"/>
    <col min="4611" max="4612" width="18.5703125" style="25" customWidth="1"/>
    <col min="4613" max="4613" width="9.7109375" style="25" customWidth="1"/>
    <col min="4614" max="4614" width="18.85546875" style="25" customWidth="1"/>
    <col min="4615" max="4615" width="19.5703125" style="25" customWidth="1"/>
    <col min="4616" max="4616" width="9.140625" style="25"/>
    <col min="4617" max="4617" width="17" style="25" bestFit="1" customWidth="1"/>
    <col min="4618" max="4864" width="9.140625" style="25"/>
    <col min="4865" max="4865" width="46.5703125" style="25" customWidth="1"/>
    <col min="4866" max="4866" width="21.85546875" style="25" customWidth="1"/>
    <col min="4867" max="4868" width="18.5703125" style="25" customWidth="1"/>
    <col min="4869" max="4869" width="9.7109375" style="25" customWidth="1"/>
    <col min="4870" max="4870" width="18.85546875" style="25" customWidth="1"/>
    <col min="4871" max="4871" width="19.5703125" style="25" customWidth="1"/>
    <col min="4872" max="4872" width="9.140625" style="25"/>
    <col min="4873" max="4873" width="17" style="25" bestFit="1" customWidth="1"/>
    <col min="4874" max="5120" width="9.140625" style="25"/>
    <col min="5121" max="5121" width="46.5703125" style="25" customWidth="1"/>
    <col min="5122" max="5122" width="21.85546875" style="25" customWidth="1"/>
    <col min="5123" max="5124" width="18.5703125" style="25" customWidth="1"/>
    <col min="5125" max="5125" width="9.7109375" style="25" customWidth="1"/>
    <col min="5126" max="5126" width="18.85546875" style="25" customWidth="1"/>
    <col min="5127" max="5127" width="19.5703125" style="25" customWidth="1"/>
    <col min="5128" max="5128" width="9.140625" style="25"/>
    <col min="5129" max="5129" width="17" style="25" bestFit="1" customWidth="1"/>
    <col min="5130" max="5376" width="9.140625" style="25"/>
    <col min="5377" max="5377" width="46.5703125" style="25" customWidth="1"/>
    <col min="5378" max="5378" width="21.85546875" style="25" customWidth="1"/>
    <col min="5379" max="5380" width="18.5703125" style="25" customWidth="1"/>
    <col min="5381" max="5381" width="9.7109375" style="25" customWidth="1"/>
    <col min="5382" max="5382" width="18.85546875" style="25" customWidth="1"/>
    <col min="5383" max="5383" width="19.5703125" style="25" customWidth="1"/>
    <col min="5384" max="5384" width="9.140625" style="25"/>
    <col min="5385" max="5385" width="17" style="25" bestFit="1" customWidth="1"/>
    <col min="5386" max="5632" width="9.140625" style="25"/>
    <col min="5633" max="5633" width="46.5703125" style="25" customWidth="1"/>
    <col min="5634" max="5634" width="21.85546875" style="25" customWidth="1"/>
    <col min="5635" max="5636" width="18.5703125" style="25" customWidth="1"/>
    <col min="5637" max="5637" width="9.7109375" style="25" customWidth="1"/>
    <col min="5638" max="5638" width="18.85546875" style="25" customWidth="1"/>
    <col min="5639" max="5639" width="19.5703125" style="25" customWidth="1"/>
    <col min="5640" max="5640" width="9.140625" style="25"/>
    <col min="5641" max="5641" width="17" style="25" bestFit="1" customWidth="1"/>
    <col min="5642" max="5888" width="9.140625" style="25"/>
    <col min="5889" max="5889" width="46.5703125" style="25" customWidth="1"/>
    <col min="5890" max="5890" width="21.85546875" style="25" customWidth="1"/>
    <col min="5891" max="5892" width="18.5703125" style="25" customWidth="1"/>
    <col min="5893" max="5893" width="9.7109375" style="25" customWidth="1"/>
    <col min="5894" max="5894" width="18.85546875" style="25" customWidth="1"/>
    <col min="5895" max="5895" width="19.5703125" style="25" customWidth="1"/>
    <col min="5896" max="5896" width="9.140625" style="25"/>
    <col min="5897" max="5897" width="17" style="25" bestFit="1" customWidth="1"/>
    <col min="5898" max="6144" width="9.140625" style="25"/>
    <col min="6145" max="6145" width="46.5703125" style="25" customWidth="1"/>
    <col min="6146" max="6146" width="21.85546875" style="25" customWidth="1"/>
    <col min="6147" max="6148" width="18.5703125" style="25" customWidth="1"/>
    <col min="6149" max="6149" width="9.7109375" style="25" customWidth="1"/>
    <col min="6150" max="6150" width="18.85546875" style="25" customWidth="1"/>
    <col min="6151" max="6151" width="19.5703125" style="25" customWidth="1"/>
    <col min="6152" max="6152" width="9.140625" style="25"/>
    <col min="6153" max="6153" width="17" style="25" bestFit="1" customWidth="1"/>
    <col min="6154" max="6400" width="9.140625" style="25"/>
    <col min="6401" max="6401" width="46.5703125" style="25" customWidth="1"/>
    <col min="6402" max="6402" width="21.85546875" style="25" customWidth="1"/>
    <col min="6403" max="6404" width="18.5703125" style="25" customWidth="1"/>
    <col min="6405" max="6405" width="9.7109375" style="25" customWidth="1"/>
    <col min="6406" max="6406" width="18.85546875" style="25" customWidth="1"/>
    <col min="6407" max="6407" width="19.5703125" style="25" customWidth="1"/>
    <col min="6408" max="6408" width="9.140625" style="25"/>
    <col min="6409" max="6409" width="17" style="25" bestFit="1" customWidth="1"/>
    <col min="6410" max="6656" width="9.140625" style="25"/>
    <col min="6657" max="6657" width="46.5703125" style="25" customWidth="1"/>
    <col min="6658" max="6658" width="21.85546875" style="25" customWidth="1"/>
    <col min="6659" max="6660" width="18.5703125" style="25" customWidth="1"/>
    <col min="6661" max="6661" width="9.7109375" style="25" customWidth="1"/>
    <col min="6662" max="6662" width="18.85546875" style="25" customWidth="1"/>
    <col min="6663" max="6663" width="19.5703125" style="25" customWidth="1"/>
    <col min="6664" max="6664" width="9.140625" style="25"/>
    <col min="6665" max="6665" width="17" style="25" bestFit="1" customWidth="1"/>
    <col min="6666" max="6912" width="9.140625" style="25"/>
    <col min="6913" max="6913" width="46.5703125" style="25" customWidth="1"/>
    <col min="6914" max="6914" width="21.85546875" style="25" customWidth="1"/>
    <col min="6915" max="6916" width="18.5703125" style="25" customWidth="1"/>
    <col min="6917" max="6917" width="9.7109375" style="25" customWidth="1"/>
    <col min="6918" max="6918" width="18.85546875" style="25" customWidth="1"/>
    <col min="6919" max="6919" width="19.5703125" style="25" customWidth="1"/>
    <col min="6920" max="6920" width="9.140625" style="25"/>
    <col min="6921" max="6921" width="17" style="25" bestFit="1" customWidth="1"/>
    <col min="6922" max="7168" width="9.140625" style="25"/>
    <col min="7169" max="7169" width="46.5703125" style="25" customWidth="1"/>
    <col min="7170" max="7170" width="21.85546875" style="25" customWidth="1"/>
    <col min="7171" max="7172" width="18.5703125" style="25" customWidth="1"/>
    <col min="7173" max="7173" width="9.7109375" style="25" customWidth="1"/>
    <col min="7174" max="7174" width="18.85546875" style="25" customWidth="1"/>
    <col min="7175" max="7175" width="19.5703125" style="25" customWidth="1"/>
    <col min="7176" max="7176" width="9.140625" style="25"/>
    <col min="7177" max="7177" width="17" style="25" bestFit="1" customWidth="1"/>
    <col min="7178" max="7424" width="9.140625" style="25"/>
    <col min="7425" max="7425" width="46.5703125" style="25" customWidth="1"/>
    <col min="7426" max="7426" width="21.85546875" style="25" customWidth="1"/>
    <col min="7427" max="7428" width="18.5703125" style="25" customWidth="1"/>
    <col min="7429" max="7429" width="9.7109375" style="25" customWidth="1"/>
    <col min="7430" max="7430" width="18.85546875" style="25" customWidth="1"/>
    <col min="7431" max="7431" width="19.5703125" style="25" customWidth="1"/>
    <col min="7432" max="7432" width="9.140625" style="25"/>
    <col min="7433" max="7433" width="17" style="25" bestFit="1" customWidth="1"/>
    <col min="7434" max="7680" width="9.140625" style="25"/>
    <col min="7681" max="7681" width="46.5703125" style="25" customWidth="1"/>
    <col min="7682" max="7682" width="21.85546875" style="25" customWidth="1"/>
    <col min="7683" max="7684" width="18.5703125" style="25" customWidth="1"/>
    <col min="7685" max="7685" width="9.7109375" style="25" customWidth="1"/>
    <col min="7686" max="7686" width="18.85546875" style="25" customWidth="1"/>
    <col min="7687" max="7687" width="19.5703125" style="25" customWidth="1"/>
    <col min="7688" max="7688" width="9.140625" style="25"/>
    <col min="7689" max="7689" width="17" style="25" bestFit="1" customWidth="1"/>
    <col min="7690" max="7936" width="9.140625" style="25"/>
    <col min="7937" max="7937" width="46.5703125" style="25" customWidth="1"/>
    <col min="7938" max="7938" width="21.85546875" style="25" customWidth="1"/>
    <col min="7939" max="7940" width="18.5703125" style="25" customWidth="1"/>
    <col min="7941" max="7941" width="9.7109375" style="25" customWidth="1"/>
    <col min="7942" max="7942" width="18.85546875" style="25" customWidth="1"/>
    <col min="7943" max="7943" width="19.5703125" style="25" customWidth="1"/>
    <col min="7944" max="7944" width="9.140625" style="25"/>
    <col min="7945" max="7945" width="17" style="25" bestFit="1" customWidth="1"/>
    <col min="7946" max="8192" width="9.140625" style="25"/>
    <col min="8193" max="8193" width="46.5703125" style="25" customWidth="1"/>
    <col min="8194" max="8194" width="21.85546875" style="25" customWidth="1"/>
    <col min="8195" max="8196" width="18.5703125" style="25" customWidth="1"/>
    <col min="8197" max="8197" width="9.7109375" style="25" customWidth="1"/>
    <col min="8198" max="8198" width="18.85546875" style="25" customWidth="1"/>
    <col min="8199" max="8199" width="19.5703125" style="25" customWidth="1"/>
    <col min="8200" max="8200" width="9.140625" style="25"/>
    <col min="8201" max="8201" width="17" style="25" bestFit="1" customWidth="1"/>
    <col min="8202" max="8448" width="9.140625" style="25"/>
    <col min="8449" max="8449" width="46.5703125" style="25" customWidth="1"/>
    <col min="8450" max="8450" width="21.85546875" style="25" customWidth="1"/>
    <col min="8451" max="8452" width="18.5703125" style="25" customWidth="1"/>
    <col min="8453" max="8453" width="9.7109375" style="25" customWidth="1"/>
    <col min="8454" max="8454" width="18.85546875" style="25" customWidth="1"/>
    <col min="8455" max="8455" width="19.5703125" style="25" customWidth="1"/>
    <col min="8456" max="8456" width="9.140625" style="25"/>
    <col min="8457" max="8457" width="17" style="25" bestFit="1" customWidth="1"/>
    <col min="8458" max="8704" width="9.140625" style="25"/>
    <col min="8705" max="8705" width="46.5703125" style="25" customWidth="1"/>
    <col min="8706" max="8706" width="21.85546875" style="25" customWidth="1"/>
    <col min="8707" max="8708" width="18.5703125" style="25" customWidth="1"/>
    <col min="8709" max="8709" width="9.7109375" style="25" customWidth="1"/>
    <col min="8710" max="8710" width="18.85546875" style="25" customWidth="1"/>
    <col min="8711" max="8711" width="19.5703125" style="25" customWidth="1"/>
    <col min="8712" max="8712" width="9.140625" style="25"/>
    <col min="8713" max="8713" width="17" style="25" bestFit="1" customWidth="1"/>
    <col min="8714" max="8960" width="9.140625" style="25"/>
    <col min="8961" max="8961" width="46.5703125" style="25" customWidth="1"/>
    <col min="8962" max="8962" width="21.85546875" style="25" customWidth="1"/>
    <col min="8963" max="8964" width="18.5703125" style="25" customWidth="1"/>
    <col min="8965" max="8965" width="9.7109375" style="25" customWidth="1"/>
    <col min="8966" max="8966" width="18.85546875" style="25" customWidth="1"/>
    <col min="8967" max="8967" width="19.5703125" style="25" customWidth="1"/>
    <col min="8968" max="8968" width="9.140625" style="25"/>
    <col min="8969" max="8969" width="17" style="25" bestFit="1" customWidth="1"/>
    <col min="8970" max="9216" width="9.140625" style="25"/>
    <col min="9217" max="9217" width="46.5703125" style="25" customWidth="1"/>
    <col min="9218" max="9218" width="21.85546875" style="25" customWidth="1"/>
    <col min="9219" max="9220" width="18.5703125" style="25" customWidth="1"/>
    <col min="9221" max="9221" width="9.7109375" style="25" customWidth="1"/>
    <col min="9222" max="9222" width="18.85546875" style="25" customWidth="1"/>
    <col min="9223" max="9223" width="19.5703125" style="25" customWidth="1"/>
    <col min="9224" max="9224" width="9.140625" style="25"/>
    <col min="9225" max="9225" width="17" style="25" bestFit="1" customWidth="1"/>
    <col min="9226" max="9472" width="9.140625" style="25"/>
    <col min="9473" max="9473" width="46.5703125" style="25" customWidth="1"/>
    <col min="9474" max="9474" width="21.85546875" style="25" customWidth="1"/>
    <col min="9475" max="9476" width="18.5703125" style="25" customWidth="1"/>
    <col min="9477" max="9477" width="9.7109375" style="25" customWidth="1"/>
    <col min="9478" max="9478" width="18.85546875" style="25" customWidth="1"/>
    <col min="9479" max="9479" width="19.5703125" style="25" customWidth="1"/>
    <col min="9480" max="9480" width="9.140625" style="25"/>
    <col min="9481" max="9481" width="17" style="25" bestFit="1" customWidth="1"/>
    <col min="9482" max="9728" width="9.140625" style="25"/>
    <col min="9729" max="9729" width="46.5703125" style="25" customWidth="1"/>
    <col min="9730" max="9730" width="21.85546875" style="25" customWidth="1"/>
    <col min="9731" max="9732" width="18.5703125" style="25" customWidth="1"/>
    <col min="9733" max="9733" width="9.7109375" style="25" customWidth="1"/>
    <col min="9734" max="9734" width="18.85546875" style="25" customWidth="1"/>
    <col min="9735" max="9735" width="19.5703125" style="25" customWidth="1"/>
    <col min="9736" max="9736" width="9.140625" style="25"/>
    <col min="9737" max="9737" width="17" style="25" bestFit="1" customWidth="1"/>
    <col min="9738" max="9984" width="9.140625" style="25"/>
    <col min="9985" max="9985" width="46.5703125" style="25" customWidth="1"/>
    <col min="9986" max="9986" width="21.85546875" style="25" customWidth="1"/>
    <col min="9987" max="9988" width="18.5703125" style="25" customWidth="1"/>
    <col min="9989" max="9989" width="9.7109375" style="25" customWidth="1"/>
    <col min="9990" max="9990" width="18.85546875" style="25" customWidth="1"/>
    <col min="9991" max="9991" width="19.5703125" style="25" customWidth="1"/>
    <col min="9992" max="9992" width="9.140625" style="25"/>
    <col min="9993" max="9993" width="17" style="25" bestFit="1" customWidth="1"/>
    <col min="9994" max="10240" width="9.140625" style="25"/>
    <col min="10241" max="10241" width="46.5703125" style="25" customWidth="1"/>
    <col min="10242" max="10242" width="21.85546875" style="25" customWidth="1"/>
    <col min="10243" max="10244" width="18.5703125" style="25" customWidth="1"/>
    <col min="10245" max="10245" width="9.7109375" style="25" customWidth="1"/>
    <col min="10246" max="10246" width="18.85546875" style="25" customWidth="1"/>
    <col min="10247" max="10247" width="19.5703125" style="25" customWidth="1"/>
    <col min="10248" max="10248" width="9.140625" style="25"/>
    <col min="10249" max="10249" width="17" style="25" bestFit="1" customWidth="1"/>
    <col min="10250" max="10496" width="9.140625" style="25"/>
    <col min="10497" max="10497" width="46.5703125" style="25" customWidth="1"/>
    <col min="10498" max="10498" width="21.85546875" style="25" customWidth="1"/>
    <col min="10499" max="10500" width="18.5703125" style="25" customWidth="1"/>
    <col min="10501" max="10501" width="9.7109375" style="25" customWidth="1"/>
    <col min="10502" max="10502" width="18.85546875" style="25" customWidth="1"/>
    <col min="10503" max="10503" width="19.5703125" style="25" customWidth="1"/>
    <col min="10504" max="10504" width="9.140625" style="25"/>
    <col min="10505" max="10505" width="17" style="25" bestFit="1" customWidth="1"/>
    <col min="10506" max="10752" width="9.140625" style="25"/>
    <col min="10753" max="10753" width="46.5703125" style="25" customWidth="1"/>
    <col min="10754" max="10754" width="21.85546875" style="25" customWidth="1"/>
    <col min="10755" max="10756" width="18.5703125" style="25" customWidth="1"/>
    <col min="10757" max="10757" width="9.7109375" style="25" customWidth="1"/>
    <col min="10758" max="10758" width="18.85546875" style="25" customWidth="1"/>
    <col min="10759" max="10759" width="19.5703125" style="25" customWidth="1"/>
    <col min="10760" max="10760" width="9.140625" style="25"/>
    <col min="10761" max="10761" width="17" style="25" bestFit="1" customWidth="1"/>
    <col min="10762" max="11008" width="9.140625" style="25"/>
    <col min="11009" max="11009" width="46.5703125" style="25" customWidth="1"/>
    <col min="11010" max="11010" width="21.85546875" style="25" customWidth="1"/>
    <col min="11011" max="11012" width="18.5703125" style="25" customWidth="1"/>
    <col min="11013" max="11013" width="9.7109375" style="25" customWidth="1"/>
    <col min="11014" max="11014" width="18.85546875" style="25" customWidth="1"/>
    <col min="11015" max="11015" width="19.5703125" style="25" customWidth="1"/>
    <col min="11016" max="11016" width="9.140625" style="25"/>
    <col min="11017" max="11017" width="17" style="25" bestFit="1" customWidth="1"/>
    <col min="11018" max="11264" width="9.140625" style="25"/>
    <col min="11265" max="11265" width="46.5703125" style="25" customWidth="1"/>
    <col min="11266" max="11266" width="21.85546875" style="25" customWidth="1"/>
    <col min="11267" max="11268" width="18.5703125" style="25" customWidth="1"/>
    <col min="11269" max="11269" width="9.7109375" style="25" customWidth="1"/>
    <col min="11270" max="11270" width="18.85546875" style="25" customWidth="1"/>
    <col min="11271" max="11271" width="19.5703125" style="25" customWidth="1"/>
    <col min="11272" max="11272" width="9.140625" style="25"/>
    <col min="11273" max="11273" width="17" style="25" bestFit="1" customWidth="1"/>
    <col min="11274" max="11520" width="9.140625" style="25"/>
    <col min="11521" max="11521" width="46.5703125" style="25" customWidth="1"/>
    <col min="11522" max="11522" width="21.85546875" style="25" customWidth="1"/>
    <col min="11523" max="11524" width="18.5703125" style="25" customWidth="1"/>
    <col min="11525" max="11525" width="9.7109375" style="25" customWidth="1"/>
    <col min="11526" max="11526" width="18.85546875" style="25" customWidth="1"/>
    <col min="11527" max="11527" width="19.5703125" style="25" customWidth="1"/>
    <col min="11528" max="11528" width="9.140625" style="25"/>
    <col min="11529" max="11529" width="17" style="25" bestFit="1" customWidth="1"/>
    <col min="11530" max="11776" width="9.140625" style="25"/>
    <col min="11777" max="11777" width="46.5703125" style="25" customWidth="1"/>
    <col min="11778" max="11778" width="21.85546875" style="25" customWidth="1"/>
    <col min="11779" max="11780" width="18.5703125" style="25" customWidth="1"/>
    <col min="11781" max="11781" width="9.7109375" style="25" customWidth="1"/>
    <col min="11782" max="11782" width="18.85546875" style="25" customWidth="1"/>
    <col min="11783" max="11783" width="19.5703125" style="25" customWidth="1"/>
    <col min="11784" max="11784" width="9.140625" style="25"/>
    <col min="11785" max="11785" width="17" style="25" bestFit="1" customWidth="1"/>
    <col min="11786" max="12032" width="9.140625" style="25"/>
    <col min="12033" max="12033" width="46.5703125" style="25" customWidth="1"/>
    <col min="12034" max="12034" width="21.85546875" style="25" customWidth="1"/>
    <col min="12035" max="12036" width="18.5703125" style="25" customWidth="1"/>
    <col min="12037" max="12037" width="9.7109375" style="25" customWidth="1"/>
    <col min="12038" max="12038" width="18.85546875" style="25" customWidth="1"/>
    <col min="12039" max="12039" width="19.5703125" style="25" customWidth="1"/>
    <col min="12040" max="12040" width="9.140625" style="25"/>
    <col min="12041" max="12041" width="17" style="25" bestFit="1" customWidth="1"/>
    <col min="12042" max="12288" width="9.140625" style="25"/>
    <col min="12289" max="12289" width="46.5703125" style="25" customWidth="1"/>
    <col min="12290" max="12290" width="21.85546875" style="25" customWidth="1"/>
    <col min="12291" max="12292" width="18.5703125" style="25" customWidth="1"/>
    <col min="12293" max="12293" width="9.7109375" style="25" customWidth="1"/>
    <col min="12294" max="12294" width="18.85546875" style="25" customWidth="1"/>
    <col min="12295" max="12295" width="19.5703125" style="25" customWidth="1"/>
    <col min="12296" max="12296" width="9.140625" style="25"/>
    <col min="12297" max="12297" width="17" style="25" bestFit="1" customWidth="1"/>
    <col min="12298" max="12544" width="9.140625" style="25"/>
    <col min="12545" max="12545" width="46.5703125" style="25" customWidth="1"/>
    <col min="12546" max="12546" width="21.85546875" style="25" customWidth="1"/>
    <col min="12547" max="12548" width="18.5703125" style="25" customWidth="1"/>
    <col min="12549" max="12549" width="9.7109375" style="25" customWidth="1"/>
    <col min="12550" max="12550" width="18.85546875" style="25" customWidth="1"/>
    <col min="12551" max="12551" width="19.5703125" style="25" customWidth="1"/>
    <col min="12552" max="12552" width="9.140625" style="25"/>
    <col min="12553" max="12553" width="17" style="25" bestFit="1" customWidth="1"/>
    <col min="12554" max="12800" width="9.140625" style="25"/>
    <col min="12801" max="12801" width="46.5703125" style="25" customWidth="1"/>
    <col min="12802" max="12802" width="21.85546875" style="25" customWidth="1"/>
    <col min="12803" max="12804" width="18.5703125" style="25" customWidth="1"/>
    <col min="12805" max="12805" width="9.7109375" style="25" customWidth="1"/>
    <col min="12806" max="12806" width="18.85546875" style="25" customWidth="1"/>
    <col min="12807" max="12807" width="19.5703125" style="25" customWidth="1"/>
    <col min="12808" max="12808" width="9.140625" style="25"/>
    <col min="12809" max="12809" width="17" style="25" bestFit="1" customWidth="1"/>
    <col min="12810" max="13056" width="9.140625" style="25"/>
    <col min="13057" max="13057" width="46.5703125" style="25" customWidth="1"/>
    <col min="13058" max="13058" width="21.85546875" style="25" customWidth="1"/>
    <col min="13059" max="13060" width="18.5703125" style="25" customWidth="1"/>
    <col min="13061" max="13061" width="9.7109375" style="25" customWidth="1"/>
    <col min="13062" max="13062" width="18.85546875" style="25" customWidth="1"/>
    <col min="13063" max="13063" width="19.5703125" style="25" customWidth="1"/>
    <col min="13064" max="13064" width="9.140625" style="25"/>
    <col min="13065" max="13065" width="17" style="25" bestFit="1" customWidth="1"/>
    <col min="13066" max="13312" width="9.140625" style="25"/>
    <col min="13313" max="13313" width="46.5703125" style="25" customWidth="1"/>
    <col min="13314" max="13314" width="21.85546875" style="25" customWidth="1"/>
    <col min="13315" max="13316" width="18.5703125" style="25" customWidth="1"/>
    <col min="13317" max="13317" width="9.7109375" style="25" customWidth="1"/>
    <col min="13318" max="13318" width="18.85546875" style="25" customWidth="1"/>
    <col min="13319" max="13319" width="19.5703125" style="25" customWidth="1"/>
    <col min="13320" max="13320" width="9.140625" style="25"/>
    <col min="13321" max="13321" width="17" style="25" bestFit="1" customWidth="1"/>
    <col min="13322" max="13568" width="9.140625" style="25"/>
    <col min="13569" max="13569" width="46.5703125" style="25" customWidth="1"/>
    <col min="13570" max="13570" width="21.85546875" style="25" customWidth="1"/>
    <col min="13571" max="13572" width="18.5703125" style="25" customWidth="1"/>
    <col min="13573" max="13573" width="9.7109375" style="25" customWidth="1"/>
    <col min="13574" max="13574" width="18.85546875" style="25" customWidth="1"/>
    <col min="13575" max="13575" width="19.5703125" style="25" customWidth="1"/>
    <col min="13576" max="13576" width="9.140625" style="25"/>
    <col min="13577" max="13577" width="17" style="25" bestFit="1" customWidth="1"/>
    <col min="13578" max="13824" width="9.140625" style="25"/>
    <col min="13825" max="13825" width="46.5703125" style="25" customWidth="1"/>
    <col min="13826" max="13826" width="21.85546875" style="25" customWidth="1"/>
    <col min="13827" max="13828" width="18.5703125" style="25" customWidth="1"/>
    <col min="13829" max="13829" width="9.7109375" style="25" customWidth="1"/>
    <col min="13830" max="13830" width="18.85546875" style="25" customWidth="1"/>
    <col min="13831" max="13831" width="19.5703125" style="25" customWidth="1"/>
    <col min="13832" max="13832" width="9.140625" style="25"/>
    <col min="13833" max="13833" width="17" style="25" bestFit="1" customWidth="1"/>
    <col min="13834" max="14080" width="9.140625" style="25"/>
    <col min="14081" max="14081" width="46.5703125" style="25" customWidth="1"/>
    <col min="14082" max="14082" width="21.85546875" style="25" customWidth="1"/>
    <col min="14083" max="14084" width="18.5703125" style="25" customWidth="1"/>
    <col min="14085" max="14085" width="9.7109375" style="25" customWidth="1"/>
    <col min="14086" max="14086" width="18.85546875" style="25" customWidth="1"/>
    <col min="14087" max="14087" width="19.5703125" style="25" customWidth="1"/>
    <col min="14088" max="14088" width="9.140625" style="25"/>
    <col min="14089" max="14089" width="17" style="25" bestFit="1" customWidth="1"/>
    <col min="14090" max="14336" width="9.140625" style="25"/>
    <col min="14337" max="14337" width="46.5703125" style="25" customWidth="1"/>
    <col min="14338" max="14338" width="21.85546875" style="25" customWidth="1"/>
    <col min="14339" max="14340" width="18.5703125" style="25" customWidth="1"/>
    <col min="14341" max="14341" width="9.7109375" style="25" customWidth="1"/>
    <col min="14342" max="14342" width="18.85546875" style="25" customWidth="1"/>
    <col min="14343" max="14343" width="19.5703125" style="25" customWidth="1"/>
    <col min="14344" max="14344" width="9.140625" style="25"/>
    <col min="14345" max="14345" width="17" style="25" bestFit="1" customWidth="1"/>
    <col min="14346" max="14592" width="9.140625" style="25"/>
    <col min="14593" max="14593" width="46.5703125" style="25" customWidth="1"/>
    <col min="14594" max="14594" width="21.85546875" style="25" customWidth="1"/>
    <col min="14595" max="14596" width="18.5703125" style="25" customWidth="1"/>
    <col min="14597" max="14597" width="9.7109375" style="25" customWidth="1"/>
    <col min="14598" max="14598" width="18.85546875" style="25" customWidth="1"/>
    <col min="14599" max="14599" width="19.5703125" style="25" customWidth="1"/>
    <col min="14600" max="14600" width="9.140625" style="25"/>
    <col min="14601" max="14601" width="17" style="25" bestFit="1" customWidth="1"/>
    <col min="14602" max="14848" width="9.140625" style="25"/>
    <col min="14849" max="14849" width="46.5703125" style="25" customWidth="1"/>
    <col min="14850" max="14850" width="21.85546875" style="25" customWidth="1"/>
    <col min="14851" max="14852" width="18.5703125" style="25" customWidth="1"/>
    <col min="14853" max="14853" width="9.7109375" style="25" customWidth="1"/>
    <col min="14854" max="14854" width="18.85546875" style="25" customWidth="1"/>
    <col min="14855" max="14855" width="19.5703125" style="25" customWidth="1"/>
    <col min="14856" max="14856" width="9.140625" style="25"/>
    <col min="14857" max="14857" width="17" style="25" bestFit="1" customWidth="1"/>
    <col min="14858" max="15104" width="9.140625" style="25"/>
    <col min="15105" max="15105" width="46.5703125" style="25" customWidth="1"/>
    <col min="15106" max="15106" width="21.85546875" style="25" customWidth="1"/>
    <col min="15107" max="15108" width="18.5703125" style="25" customWidth="1"/>
    <col min="15109" max="15109" width="9.7109375" style="25" customWidth="1"/>
    <col min="15110" max="15110" width="18.85546875" style="25" customWidth="1"/>
    <col min="15111" max="15111" width="19.5703125" style="25" customWidth="1"/>
    <col min="15112" max="15112" width="9.140625" style="25"/>
    <col min="15113" max="15113" width="17" style="25" bestFit="1" customWidth="1"/>
    <col min="15114" max="15360" width="9.140625" style="25"/>
    <col min="15361" max="15361" width="46.5703125" style="25" customWidth="1"/>
    <col min="15362" max="15362" width="21.85546875" style="25" customWidth="1"/>
    <col min="15363" max="15364" width="18.5703125" style="25" customWidth="1"/>
    <col min="15365" max="15365" width="9.7109375" style="25" customWidth="1"/>
    <col min="15366" max="15366" width="18.85546875" style="25" customWidth="1"/>
    <col min="15367" max="15367" width="19.5703125" style="25" customWidth="1"/>
    <col min="15368" max="15368" width="9.140625" style="25"/>
    <col min="15369" max="15369" width="17" style="25" bestFit="1" customWidth="1"/>
    <col min="15370" max="15616" width="9.140625" style="25"/>
    <col min="15617" max="15617" width="46.5703125" style="25" customWidth="1"/>
    <col min="15618" max="15618" width="21.85546875" style="25" customWidth="1"/>
    <col min="15619" max="15620" width="18.5703125" style="25" customWidth="1"/>
    <col min="15621" max="15621" width="9.7109375" style="25" customWidth="1"/>
    <col min="15622" max="15622" width="18.85546875" style="25" customWidth="1"/>
    <col min="15623" max="15623" width="19.5703125" style="25" customWidth="1"/>
    <col min="15624" max="15624" width="9.140625" style="25"/>
    <col min="15625" max="15625" width="17" style="25" bestFit="1" customWidth="1"/>
    <col min="15626" max="15872" width="9.140625" style="25"/>
    <col min="15873" max="15873" width="46.5703125" style="25" customWidth="1"/>
    <col min="15874" max="15874" width="21.85546875" style="25" customWidth="1"/>
    <col min="15875" max="15876" width="18.5703125" style="25" customWidth="1"/>
    <col min="15877" max="15877" width="9.7109375" style="25" customWidth="1"/>
    <col min="15878" max="15878" width="18.85546875" style="25" customWidth="1"/>
    <col min="15879" max="15879" width="19.5703125" style="25" customWidth="1"/>
    <col min="15880" max="15880" width="9.140625" style="25"/>
    <col min="15881" max="15881" width="17" style="25" bestFit="1" customWidth="1"/>
    <col min="15882" max="16128" width="9.140625" style="25"/>
    <col min="16129" max="16129" width="46.5703125" style="25" customWidth="1"/>
    <col min="16130" max="16130" width="21.85546875" style="25" customWidth="1"/>
    <col min="16131" max="16132" width="18.5703125" style="25" customWidth="1"/>
    <col min="16133" max="16133" width="9.7109375" style="25" customWidth="1"/>
    <col min="16134" max="16134" width="18.85546875" style="25" customWidth="1"/>
    <col min="16135" max="16135" width="19.5703125" style="25" customWidth="1"/>
    <col min="16136" max="16136" width="9.140625" style="25"/>
    <col min="16137" max="16137" width="17" style="25" bestFit="1" customWidth="1"/>
    <col min="16138" max="16384" width="9.140625" style="25"/>
  </cols>
  <sheetData>
    <row r="1" spans="1:9">
      <c r="A1" s="110" t="s">
        <v>273</v>
      </c>
      <c r="B1" s="111"/>
      <c r="C1" s="111"/>
      <c r="D1" s="111"/>
      <c r="E1" s="24"/>
    </row>
    <row r="2" spans="1:9">
      <c r="A2" s="111"/>
      <c r="B2" s="111"/>
      <c r="C2" s="111"/>
      <c r="D2" s="111"/>
      <c r="E2" s="24"/>
    </row>
    <row r="3" spans="1:9">
      <c r="A3" s="26"/>
      <c r="B3" s="27"/>
      <c r="C3" s="27"/>
      <c r="D3" s="24"/>
      <c r="E3" s="24"/>
    </row>
    <row r="4" spans="1:9">
      <c r="A4" s="28"/>
      <c r="B4" s="112" t="s">
        <v>274</v>
      </c>
      <c r="C4" s="113"/>
      <c r="D4" s="24"/>
      <c r="E4" s="24"/>
    </row>
    <row r="5" spans="1:9">
      <c r="A5" s="26"/>
      <c r="B5" s="26"/>
      <c r="C5" s="29"/>
      <c r="D5" s="24"/>
      <c r="E5" s="24"/>
    </row>
    <row r="6" spans="1:9">
      <c r="A6" s="26" t="s">
        <v>275</v>
      </c>
      <c r="B6" s="114"/>
      <c r="C6" s="114"/>
      <c r="D6" s="24"/>
      <c r="E6" s="24"/>
    </row>
    <row r="7" spans="1:9">
      <c r="A7" s="30" t="s">
        <v>276</v>
      </c>
      <c r="B7" s="115"/>
      <c r="C7" s="115"/>
      <c r="D7" s="24"/>
      <c r="E7" s="24"/>
    </row>
    <row r="8" spans="1:9">
      <c r="A8" s="26" t="s">
        <v>277</v>
      </c>
      <c r="B8" s="31"/>
      <c r="C8" s="31"/>
      <c r="D8" s="24"/>
      <c r="E8" s="24"/>
    </row>
    <row r="9" spans="1:9">
      <c r="A9" s="26" t="s">
        <v>278</v>
      </c>
      <c r="B9" s="29"/>
      <c r="C9" s="29"/>
      <c r="D9" s="24"/>
      <c r="E9" s="24"/>
    </row>
    <row r="10" spans="1:9">
      <c r="A10" s="32"/>
      <c r="B10" s="26"/>
      <c r="C10" s="29"/>
      <c r="D10" s="29"/>
      <c r="E10" s="24"/>
    </row>
    <row r="11" spans="1:9" ht="23.25" thickBot="1">
      <c r="A11" s="33" t="s">
        <v>279</v>
      </c>
      <c r="B11" s="34" t="s">
        <v>280</v>
      </c>
      <c r="C11" s="35" t="s">
        <v>281</v>
      </c>
      <c r="D11" s="35" t="s">
        <v>282</v>
      </c>
      <c r="E11" s="36"/>
      <c r="F11" s="37" t="s">
        <v>283</v>
      </c>
      <c r="G11" s="37" t="s">
        <v>284</v>
      </c>
    </row>
    <row r="12" spans="1:9">
      <c r="A12" s="38" t="s">
        <v>285</v>
      </c>
      <c r="B12" s="39" t="s">
        <v>286</v>
      </c>
      <c r="C12" s="48">
        <f>C14+C15</f>
        <v>29941820281.09</v>
      </c>
      <c r="D12" s="48">
        <f>D14+D15</f>
        <v>5977001061.3600006</v>
      </c>
      <c r="E12" s="96"/>
      <c r="F12" s="97">
        <v>26067500658.470001</v>
      </c>
      <c r="G12" s="97">
        <v>4506294769.0200005</v>
      </c>
    </row>
    <row r="13" spans="1:9">
      <c r="A13" s="40" t="s">
        <v>287</v>
      </c>
      <c r="B13" s="41"/>
      <c r="C13" s="98"/>
      <c r="D13" s="98"/>
      <c r="E13" s="96"/>
      <c r="F13" s="99"/>
      <c r="G13" s="99"/>
    </row>
    <row r="14" spans="1:9">
      <c r="A14" s="42" t="s">
        <v>32</v>
      </c>
      <c r="B14" s="43" t="s">
        <v>288</v>
      </c>
      <c r="C14" s="48">
        <v>20511911511.93</v>
      </c>
      <c r="D14" s="48">
        <v>4310080261.7600002</v>
      </c>
      <c r="E14" s="96"/>
      <c r="F14" s="100">
        <v>20398743758.349998</v>
      </c>
      <c r="G14" s="100">
        <v>4024507221.3600001</v>
      </c>
      <c r="I14" s="44"/>
    </row>
    <row r="15" spans="1:9">
      <c r="A15" s="42" t="s">
        <v>289</v>
      </c>
      <c r="B15" s="43" t="s">
        <v>290</v>
      </c>
      <c r="C15" s="48">
        <f t="shared" ref="C15:D15" si="0">C17+C22+C23+C24+C25+C26+C16</f>
        <v>9429908769.1599998</v>
      </c>
      <c r="D15" s="48">
        <f t="shared" si="0"/>
        <v>1666920799.6000006</v>
      </c>
      <c r="E15" s="96"/>
      <c r="F15" s="48">
        <f>F17+F22+F23+F24+F25+F26+F16</f>
        <v>5668756900.1199999</v>
      </c>
      <c r="G15" s="48">
        <f>G17+G22+G23+G24+G25+G26+G16</f>
        <v>481787547.65999997</v>
      </c>
      <c r="I15" s="44"/>
    </row>
    <row r="16" spans="1:9">
      <c r="A16" s="42" t="s">
        <v>339</v>
      </c>
      <c r="B16" s="43" t="s">
        <v>338</v>
      </c>
      <c r="C16" s="48">
        <v>385314.16</v>
      </c>
      <c r="D16" s="48">
        <v>385314.16</v>
      </c>
      <c r="E16" s="96"/>
      <c r="F16" s="48">
        <v>0</v>
      </c>
      <c r="G16" s="48">
        <v>294515.74</v>
      </c>
      <c r="I16" s="44"/>
    </row>
    <row r="17" spans="1:7" ht="34.5">
      <c r="A17" s="42" t="s">
        <v>291</v>
      </c>
      <c r="B17" s="43" t="s">
        <v>292</v>
      </c>
      <c r="C17" s="48">
        <f t="shared" ref="C17:D17" si="1">C18+C19+C20+C21</f>
        <v>9242943455</v>
      </c>
      <c r="D17" s="48">
        <f t="shared" si="1"/>
        <v>1665910158.4800003</v>
      </c>
      <c r="E17" s="96"/>
      <c r="F17" s="48">
        <f>F18+F19+F20+F21</f>
        <v>5401746600</v>
      </c>
      <c r="G17" s="48">
        <f>G18+G19+G20+G21</f>
        <v>1442783330.0800002</v>
      </c>
    </row>
    <row r="18" spans="1:7" ht="23.25">
      <c r="A18" s="42" t="s">
        <v>293</v>
      </c>
      <c r="B18" s="43" t="s">
        <v>294</v>
      </c>
      <c r="C18" s="48">
        <v>3866885000</v>
      </c>
      <c r="D18" s="48">
        <v>966722700</v>
      </c>
      <c r="E18" s="96"/>
      <c r="F18" s="48">
        <v>3434386500</v>
      </c>
      <c r="G18" s="48">
        <v>1081191000</v>
      </c>
    </row>
    <row r="19" spans="1:7" ht="23.25">
      <c r="A19" s="42" t="s">
        <v>295</v>
      </c>
      <c r="B19" s="43" t="s">
        <v>296</v>
      </c>
      <c r="C19" s="48">
        <v>3327015900.5900002</v>
      </c>
      <c r="D19" s="48">
        <v>349447868.19999999</v>
      </c>
      <c r="E19" s="96"/>
      <c r="F19" s="48">
        <v>421093800</v>
      </c>
      <c r="G19" s="48">
        <v>72785106</v>
      </c>
    </row>
    <row r="20" spans="1:7" ht="23.25">
      <c r="A20" s="42" t="s">
        <v>297</v>
      </c>
      <c r="B20" s="43" t="s">
        <v>298</v>
      </c>
      <c r="C20" s="48">
        <v>1484982200</v>
      </c>
      <c r="D20" s="48">
        <v>328690692.12</v>
      </c>
      <c r="E20" s="96"/>
      <c r="F20" s="48">
        <v>1433815700</v>
      </c>
      <c r="G20" s="48">
        <v>284676660.38</v>
      </c>
    </row>
    <row r="21" spans="1:7">
      <c r="A21" s="42" t="s">
        <v>299</v>
      </c>
      <c r="B21" s="43" t="s">
        <v>300</v>
      </c>
      <c r="C21" s="48">
        <v>564060354.40999997</v>
      </c>
      <c r="D21" s="48">
        <v>21048898.16</v>
      </c>
      <c r="E21" s="96"/>
      <c r="F21" s="48">
        <v>112450600</v>
      </c>
      <c r="G21" s="48">
        <v>4130563.7</v>
      </c>
    </row>
    <row r="22" spans="1:7" ht="34.5">
      <c r="A22" s="42" t="s">
        <v>301</v>
      </c>
      <c r="B22" s="43" t="s">
        <v>302</v>
      </c>
      <c r="C22" s="48">
        <v>186343000</v>
      </c>
      <c r="D22" s="48"/>
      <c r="E22" s="96"/>
      <c r="F22" s="48">
        <v>258896000</v>
      </c>
      <c r="G22" s="48">
        <v>13450714.109999999</v>
      </c>
    </row>
    <row r="23" spans="1:7" ht="23.25">
      <c r="A23" s="42" t="s">
        <v>303</v>
      </c>
      <c r="B23" s="43" t="s">
        <v>304</v>
      </c>
      <c r="C23" s="48"/>
      <c r="D23" s="48"/>
      <c r="E23" s="96"/>
      <c r="F23" s="48">
        <v>7725399.9800000004</v>
      </c>
      <c r="G23" s="48">
        <v>7725399.9800000004</v>
      </c>
    </row>
    <row r="24" spans="1:7">
      <c r="A24" s="42" t="s">
        <v>305</v>
      </c>
      <c r="B24" s="43" t="s">
        <v>306</v>
      </c>
      <c r="C24" s="48">
        <v>237000</v>
      </c>
      <c r="D24" s="48">
        <v>544026.4</v>
      </c>
      <c r="E24" s="96"/>
      <c r="F24" s="48">
        <v>305000</v>
      </c>
      <c r="G24" s="48">
        <v>115270</v>
      </c>
    </row>
    <row r="25" spans="1:7" ht="79.5">
      <c r="A25" s="42" t="s">
        <v>307</v>
      </c>
      <c r="B25" s="43" t="s">
        <v>308</v>
      </c>
      <c r="C25" s="48">
        <v>0</v>
      </c>
      <c r="D25" s="48">
        <v>2355098.88</v>
      </c>
      <c r="E25" s="96"/>
      <c r="F25" s="48">
        <v>83900.14</v>
      </c>
      <c r="G25" s="48">
        <v>121721.84</v>
      </c>
    </row>
    <row r="26" spans="1:7" ht="35.25" thickBot="1">
      <c r="A26" s="42" t="s">
        <v>309</v>
      </c>
      <c r="B26" s="43" t="s">
        <v>310</v>
      </c>
      <c r="C26" s="48">
        <v>0</v>
      </c>
      <c r="D26" s="48">
        <v>-2273798.3199999998</v>
      </c>
      <c r="E26" s="96"/>
      <c r="F26" s="48">
        <v>0</v>
      </c>
      <c r="G26" s="48">
        <v>-982703404.09000003</v>
      </c>
    </row>
    <row r="27" spans="1:7">
      <c r="A27" s="28"/>
      <c r="B27" s="45"/>
      <c r="C27" s="46"/>
      <c r="D27" s="46"/>
      <c r="E27" s="24"/>
    </row>
    <row r="28" spans="1:7" hidden="1">
      <c r="A28" s="28"/>
      <c r="B28" s="28"/>
      <c r="C28" s="47"/>
      <c r="D28" s="47"/>
      <c r="E28" s="24" t="s">
        <v>311</v>
      </c>
    </row>
    <row r="29" spans="1:7">
      <c r="F29" s="44"/>
    </row>
  </sheetData>
  <mergeCells count="4">
    <mergeCell ref="A1:D2"/>
    <mergeCell ref="B4:C4"/>
    <mergeCell ref="B6:C6"/>
    <mergeCell ref="B7:C7"/>
  </mergeCell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Собственные</vt:lpstr>
      <vt:lpstr>Безвозмездные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Лапицкая Елена Викторовна</dc:creator>
  <cp:lastModifiedBy>1</cp:lastModifiedBy>
  <cp:lastPrinted>2017-06-01T10:15:08Z</cp:lastPrinted>
  <dcterms:created xsi:type="dcterms:W3CDTF">2017-04-24T12:54:12Z</dcterms:created>
  <dcterms:modified xsi:type="dcterms:W3CDTF">2017-06-01T10:16:28Z</dcterms:modified>
</cp:coreProperties>
</file>